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240" yWindow="255" windowWidth="20880" windowHeight="939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23" i="2" l="1"/>
  <c r="E23" i="2"/>
  <c r="G23" i="2" l="1"/>
  <c r="K28" i="3" l="1"/>
  <c r="J28" i="3"/>
  <c r="I28" i="3"/>
  <c r="H28" i="3"/>
  <c r="AC35" i="1"/>
  <c r="AD35" i="1"/>
  <c r="AE35" i="1"/>
  <c r="AF35" i="1"/>
  <c r="AL34" i="1" l="1"/>
  <c r="AK34" i="1"/>
  <c r="AJ34" i="1"/>
  <c r="AI34" i="1"/>
  <c r="AM34" i="1" s="1"/>
  <c r="AJ35" i="1"/>
  <c r="AI18" i="1"/>
  <c r="AJ18" i="1"/>
  <c r="AK18" i="1"/>
  <c r="AL18" i="1"/>
  <c r="AI19" i="1"/>
  <c r="AJ19" i="1"/>
  <c r="AK19" i="1"/>
  <c r="AL19" i="1"/>
  <c r="AI20" i="1"/>
  <c r="AJ20" i="1"/>
  <c r="AK20" i="1"/>
  <c r="AL20" i="1"/>
  <c r="AI21" i="1"/>
  <c r="AJ21" i="1"/>
  <c r="AK21" i="1"/>
  <c r="AL21" i="1"/>
  <c r="AI22" i="1"/>
  <c r="AJ22" i="1"/>
  <c r="AK22" i="1"/>
  <c r="AL22" i="1"/>
  <c r="AI23" i="1"/>
  <c r="AJ23" i="1"/>
  <c r="AK23" i="1"/>
  <c r="AL23" i="1"/>
  <c r="AI24" i="1"/>
  <c r="AJ24" i="1"/>
  <c r="AK24" i="1"/>
  <c r="AL24" i="1"/>
  <c r="AI25" i="1"/>
  <c r="AJ25" i="1"/>
  <c r="AK25" i="1"/>
  <c r="AL25" i="1"/>
  <c r="AI26" i="1"/>
  <c r="AJ26" i="1"/>
  <c r="AK26" i="1"/>
  <c r="AL26" i="1"/>
  <c r="AI27" i="1"/>
  <c r="AJ27" i="1"/>
  <c r="AK27" i="1"/>
  <c r="AL27" i="1"/>
  <c r="AI28" i="1"/>
  <c r="AJ28" i="1"/>
  <c r="AK28" i="1"/>
  <c r="AL28" i="1"/>
  <c r="AI29" i="1"/>
  <c r="AJ29" i="1"/>
  <c r="AK29" i="1"/>
  <c r="AL29" i="1"/>
  <c r="AI30" i="1"/>
  <c r="AJ30" i="1"/>
  <c r="AK30" i="1"/>
  <c r="AL30" i="1"/>
  <c r="AI31" i="1"/>
  <c r="AJ31" i="1"/>
  <c r="AK31" i="1"/>
  <c r="AL31" i="1"/>
  <c r="AI32" i="1"/>
  <c r="AJ32" i="1"/>
  <c r="AK32" i="1"/>
  <c r="AL32" i="1"/>
  <c r="AI33" i="1"/>
  <c r="AJ33" i="1"/>
  <c r="AK33" i="1"/>
  <c r="AL33" i="1"/>
  <c r="AI16" i="1"/>
  <c r="AJ16" i="1"/>
  <c r="AK16" i="1"/>
  <c r="AL16" i="1"/>
  <c r="AI17" i="1"/>
  <c r="AM17" i="1" s="1"/>
  <c r="AJ17" i="1"/>
  <c r="AK17" i="1"/>
  <c r="AL17" i="1"/>
  <c r="AL15" i="1"/>
  <c r="AI15" i="1"/>
  <c r="AK15" i="1"/>
  <c r="AJ15" i="1"/>
  <c r="AK35" i="1" l="1"/>
  <c r="AI35" i="1"/>
  <c r="AL35" i="1"/>
  <c r="AM15" i="1"/>
  <c r="AM20" i="1"/>
  <c r="AM19" i="1"/>
  <c r="AM25" i="1"/>
  <c r="AM32" i="1"/>
  <c r="AM33" i="1" l="1"/>
  <c r="AM31" i="1"/>
  <c r="AM29" i="1"/>
  <c r="AM28" i="1"/>
  <c r="AM27" i="1"/>
  <c r="AM26" i="1"/>
  <c r="AM24" i="1"/>
  <c r="AM23" i="1"/>
  <c r="AM22" i="1"/>
  <c r="AM21" i="1"/>
  <c r="AM18" i="1"/>
  <c r="AM16" i="1"/>
  <c r="Q15" i="1"/>
  <c r="P15" i="1"/>
  <c r="O15" i="1"/>
  <c r="N15" i="1"/>
  <c r="R15" i="1" s="1"/>
  <c r="AM30" i="1" l="1"/>
  <c r="N17" i="1"/>
  <c r="O17" i="1"/>
  <c r="P17" i="1"/>
  <c r="Q17" i="1"/>
  <c r="N18" i="1"/>
  <c r="O18" i="1"/>
  <c r="P18" i="1"/>
  <c r="Q18" i="1"/>
  <c r="N19" i="1"/>
  <c r="O19" i="1"/>
  <c r="P19" i="1"/>
  <c r="Q19" i="1"/>
  <c r="N22" i="1"/>
  <c r="O22" i="1"/>
  <c r="P22" i="1"/>
  <c r="Q22" i="1"/>
  <c r="N23" i="1"/>
  <c r="O23" i="1"/>
  <c r="P23" i="1"/>
  <c r="Q23" i="1"/>
  <c r="N24" i="1"/>
  <c r="O24" i="1"/>
  <c r="P24" i="1"/>
  <c r="Q24" i="1"/>
  <c r="N26" i="1"/>
  <c r="O26" i="1"/>
  <c r="P26" i="1"/>
  <c r="Q26" i="1"/>
  <c r="N27" i="1"/>
  <c r="O27" i="1"/>
  <c r="P27" i="1"/>
  <c r="Q27" i="1"/>
  <c r="N28" i="1"/>
  <c r="O28" i="1"/>
  <c r="P28" i="1"/>
  <c r="Q28" i="1"/>
  <c r="N29" i="1"/>
  <c r="O29" i="1"/>
  <c r="P29" i="1"/>
  <c r="Q29" i="1"/>
  <c r="N30" i="1"/>
  <c r="O30" i="1"/>
  <c r="P30" i="1"/>
  <c r="Q30" i="1"/>
  <c r="N32" i="1"/>
  <c r="O32" i="1"/>
  <c r="P32" i="1"/>
  <c r="Q32" i="1"/>
  <c r="N33" i="1"/>
  <c r="O33" i="1"/>
  <c r="P33" i="1"/>
  <c r="Q33" i="1"/>
  <c r="N34" i="1"/>
  <c r="O34" i="1"/>
  <c r="P34" i="1"/>
  <c r="Q34" i="1"/>
  <c r="N35" i="1"/>
  <c r="O35" i="1"/>
  <c r="P35" i="1"/>
  <c r="Q35" i="1"/>
  <c r="Q16" i="1"/>
  <c r="P16" i="1"/>
  <c r="O16" i="1"/>
  <c r="N16" i="1"/>
</calcChain>
</file>

<file path=xl/sharedStrings.xml><?xml version="1.0" encoding="utf-8"?>
<sst xmlns="http://schemas.openxmlformats.org/spreadsheetml/2006/main" count="429" uniqueCount="119">
  <si>
    <t>Приложение 1</t>
  </si>
  <si>
    <t>к методическим рекомендациям</t>
  </si>
  <si>
    <t>по разработке региональной адресной программы</t>
  </si>
  <si>
    <t>по проведению капитального ремонта многоквартирных домов</t>
  </si>
  <si>
    <t>утвержденное  решением правления государственной корпорации – Фонда содействия</t>
  </si>
  <si>
    <t>реформированию жилищно-коммунального хозяйства</t>
  </si>
  <si>
    <t>10 февраля  2011 года, протокол № 222</t>
  </si>
  <si>
    <t>Перечень многоквартирных домов</t>
  </si>
  <si>
    <t>№ п/п</t>
  </si>
  <si>
    <t>Адрес МКД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</si>
  <si>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</si>
  <si>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</si>
  <si>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</si>
  <si>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</si>
  <si>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</si>
  <si>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МКД:</t>
  </si>
  <si>
    <t>Количество жителей, зарегистрированных в МКД на дату утверждения программы</t>
  </si>
  <si>
    <t>вид ремонта</t>
  </si>
  <si>
    <t>Стоимость капитального ремонта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</si>
  <si>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</si>
  <si>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</si>
  <si>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</si>
  <si>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</si>
  <si>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</si>
  <si>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всего:</t>
  </si>
  <si>
    <t>в том числе жилых помещений, находящихся в собственности граждан</t>
  </si>
  <si>
    <t>в том числе:</t>
  </si>
  <si>
    <t>за счет средств Фонда</t>
  </si>
  <si>
    <t>за счет средств бюджета субъекта Российской Федерации</t>
  </si>
  <si>
    <t>за счет средств местного бюджета</t>
  </si>
  <si>
    <t>за счет средств ТСЖ, других кооперативов либо собственников помещений в МКД</t>
  </si>
  <si>
    <t>кв.м</t>
  </si>
  <si>
    <t>чел.</t>
  </si>
  <si>
    <t>т. руб.</t>
  </si>
  <si>
    <t>руб./кв.м</t>
  </si>
  <si>
    <t>пер.Альферова, 3а</t>
  </si>
  <si>
    <t xml:space="preserve"> -</t>
  </si>
  <si>
    <t>кирп</t>
  </si>
  <si>
    <t>част</t>
  </si>
  <si>
    <t>25.12.211</t>
  </si>
  <si>
    <t>ул.Байрамова, 19</t>
  </si>
  <si>
    <t>пан</t>
  </si>
  <si>
    <t>25.12.212</t>
  </si>
  <si>
    <t>ул.Индустриальная, 6</t>
  </si>
  <si>
    <t>25.12.213</t>
  </si>
  <si>
    <t>ул.Комсомольская, 6</t>
  </si>
  <si>
    <t>25.12.214</t>
  </si>
  <si>
    <t>ул.Ленина, 34</t>
  </si>
  <si>
    <t>25.12.215</t>
  </si>
  <si>
    <t>ул.Ленина, 23</t>
  </si>
  <si>
    <t>25.12.216</t>
  </si>
  <si>
    <t>ул.Ленина, 28</t>
  </si>
  <si>
    <t>25.12.217</t>
  </si>
  <si>
    <t xml:space="preserve">ул.Ленина, 31 </t>
  </si>
  <si>
    <t>кам</t>
  </si>
  <si>
    <t>25.12.218</t>
  </si>
  <si>
    <t>ул.Ленина, 8</t>
  </si>
  <si>
    <t>25.12.220</t>
  </si>
  <si>
    <t>ул.Орджоникидзе, 22</t>
  </si>
  <si>
    <t>бет</t>
  </si>
  <si>
    <t>25.12.221</t>
  </si>
  <si>
    <t>ул.Орджоникидзе, 28</t>
  </si>
  <si>
    <t>25.12.222</t>
  </si>
  <si>
    <t>ул.Орджоникидзе, 29</t>
  </si>
  <si>
    <t>25.12.223</t>
  </si>
  <si>
    <t>ул.Советская, 11</t>
  </si>
  <si>
    <t>ул.Советская, 3</t>
  </si>
  <si>
    <t>25.12.225</t>
  </si>
  <si>
    <t>ул.Хизроева, 19</t>
  </si>
  <si>
    <t>25.12.226</t>
  </si>
  <si>
    <t>ул.Хизроева, 23</t>
  </si>
  <si>
    <t>25.12.227</t>
  </si>
  <si>
    <t>Итого</t>
  </si>
  <si>
    <t>Х</t>
  </si>
  <si>
    <t>ул. Абдуллаева, 1</t>
  </si>
  <si>
    <t>31.11.11г</t>
  </si>
  <si>
    <t>ул.Ленина, 30</t>
  </si>
  <si>
    <t xml:space="preserve">ул.Советская, 1 </t>
  </si>
  <si>
    <t>ул.Ленина, 3</t>
  </si>
  <si>
    <t>ул.Ленина, 19</t>
  </si>
  <si>
    <t>ул.Октябрьская. 7а</t>
  </si>
  <si>
    <t>ул.Ленина, 50</t>
  </si>
  <si>
    <t>ул. Халилова, 30</t>
  </si>
  <si>
    <t>31.12.11г</t>
  </si>
  <si>
    <t xml:space="preserve"> </t>
  </si>
  <si>
    <t>ул. Байрамова, 29а</t>
  </si>
  <si>
    <t>ул.Хизроева, 35</t>
  </si>
  <si>
    <t>Приложение 3</t>
  </si>
  <si>
    <t>Реестр многоквартирных домов по видам  ремонта</t>
  </si>
  <si>
    <t>№ п\п</t>
  </si>
  <si>
    <t>Стоимость капитального ремонта ВСЕГО</t>
  </si>
  <si>
    <t>ремонт внутридомовых инженерных систем</t>
  </si>
  <si>
    <t>Установка коллективных (общедомовых) ПУ и УУ</t>
  </si>
  <si>
    <t>ремонт крыши</t>
  </si>
  <si>
    <t>ремонт или замена лифтового оборудования</t>
  </si>
  <si>
    <t>ремонт подвальных помещений</t>
  </si>
  <si>
    <t>утепление и ремонт фасадов</t>
  </si>
  <si>
    <t>ремонт фундаментов</t>
  </si>
  <si>
    <t>Энергетическое обследование дома</t>
  </si>
  <si>
    <t>руб.</t>
  </si>
  <si>
    <t>кв.м.</t>
  </si>
  <si>
    <t>ед.</t>
  </si>
  <si>
    <t>куб.м.</t>
  </si>
  <si>
    <t>Абдуллаева,1</t>
  </si>
  <si>
    <t>Байрамова29а</t>
  </si>
  <si>
    <t>Индустриальная,6</t>
  </si>
  <si>
    <t>Ленина 34</t>
  </si>
  <si>
    <t>Ленина,23</t>
  </si>
  <si>
    <t>Ленина,50</t>
  </si>
  <si>
    <t>Советская, 3</t>
  </si>
  <si>
    <t>ул.Советская, 5</t>
  </si>
  <si>
    <t>ул.Советская, 1</t>
  </si>
  <si>
    <t>Советская,31</t>
  </si>
  <si>
    <t xml:space="preserve">Советская, 1 </t>
  </si>
  <si>
    <t>Советская, 5</t>
  </si>
  <si>
    <t>Военный городок №5</t>
  </si>
  <si>
    <t>10983.5</t>
  </si>
  <si>
    <t xml:space="preserve">к Решению №205 Собрания депутатов городского округа </t>
  </si>
  <si>
    <t xml:space="preserve">"город Каспийск" от 27.11.2014г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</si>
</sst>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0" tint="-0.89999084444715716"/>
      <name val="Times New Roman"/>
      <family val="1"/>
      <charset val="204"/>
    </font>
    <font>
      <b/>
      <sz val="12"/>
      <color theme="0" tint="-0.89999084444715716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0" tint="-0.8999908444471571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0" tint="-0.899990844447157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0" xfId="0" applyFont="1" applyFill="1" applyAlignment="1">
      <alignment horizontal="right" indent="15"/>
    </xf>
    <xf numFmtId="0" fontId="0" fillId="0" borderId="0" xfId="0" applyFill="1"/>
    <xf numFmtId="0" fontId="3" fillId="0" borderId="8" xfId="0" applyFont="1" applyFill="1" applyBorder="1" applyAlignment="1">
      <alignment horizontal="center" textRotation="90" wrapText="1"/>
    </xf>
    <xf numFmtId="0" fontId="3" fillId="0" borderId="4" xfId="0" applyFont="1" applyFill="1" applyBorder="1" applyAlignment="1">
      <alignment horizontal="center" wrapText="1"/>
    </xf>
    <xf numFmtId="165" fontId="3" fillId="0" borderId="4" xfId="0" applyNumberFormat="1" applyFont="1" applyFill="1" applyBorder="1" applyAlignment="1">
      <alignment horizontal="center" wrapText="1"/>
    </xf>
    <xf numFmtId="1" fontId="3" fillId="0" borderId="4" xfId="0" applyNumberFormat="1" applyFont="1" applyFill="1" applyBorder="1" applyAlignment="1">
      <alignment horizontal="center" wrapText="1"/>
    </xf>
    <xf numFmtId="0" fontId="4" fillId="0" borderId="19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/>
    </xf>
    <xf numFmtId="0" fontId="9" fillId="0" borderId="20" xfId="0" applyFont="1" applyFill="1" applyBorder="1"/>
    <xf numFmtId="0" fontId="8" fillId="0" borderId="20" xfId="0" applyFont="1" applyFill="1" applyBorder="1"/>
    <xf numFmtId="0" fontId="8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1" fontId="8" fillId="0" borderId="20" xfId="0" applyNumberFormat="1" applyFont="1" applyFill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/>
    </xf>
    <xf numFmtId="164" fontId="8" fillId="0" borderId="20" xfId="0" applyNumberFormat="1" applyFont="1" applyFill="1" applyBorder="1" applyAlignment="1">
      <alignment horizontal="center" vertical="center"/>
    </xf>
    <xf numFmtId="4" fontId="8" fillId="0" borderId="20" xfId="0" applyNumberFormat="1" applyFont="1" applyFill="1" applyBorder="1" applyAlignment="1">
      <alignment horizontal="center" vertical="center"/>
    </xf>
    <xf numFmtId="2" fontId="6" fillId="0" borderId="18" xfId="0" applyNumberFormat="1" applyFont="1" applyFill="1" applyBorder="1"/>
    <xf numFmtId="0" fontId="8" fillId="0" borderId="18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164" fontId="8" fillId="0" borderId="18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/>
    <xf numFmtId="0" fontId="9" fillId="0" borderId="18" xfId="0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0" fontId="7" fillId="0" borderId="18" xfId="0" applyFont="1" applyFill="1" applyBorder="1" applyAlignment="1">
      <alignment horizontal="center" vertical="center"/>
    </xf>
    <xf numFmtId="164" fontId="7" fillId="0" borderId="18" xfId="0" applyNumberFormat="1" applyFont="1" applyFill="1" applyBorder="1" applyAlignment="1">
      <alignment horizontal="center" vertical="center"/>
    </xf>
    <xf numFmtId="0" fontId="9" fillId="0" borderId="18" xfId="0" applyFont="1" applyFill="1" applyBorder="1"/>
    <xf numFmtId="1" fontId="7" fillId="0" borderId="18" xfId="0" applyNumberFormat="1" applyFont="1" applyFill="1" applyBorder="1" applyAlignment="1">
      <alignment horizontal="center" vertical="center"/>
    </xf>
    <xf numFmtId="0" fontId="0" fillId="0" borderId="18" xfId="0" applyFill="1" applyBorder="1"/>
    <xf numFmtId="1" fontId="10" fillId="0" borderId="18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vertical="center"/>
    </xf>
    <xf numFmtId="2" fontId="6" fillId="0" borderId="18" xfId="0" applyNumberFormat="1" applyFont="1" applyBorder="1"/>
    <xf numFmtId="2" fontId="6" fillId="0" borderId="20" xfId="0" applyNumberFormat="1" applyFont="1" applyBorder="1"/>
    <xf numFmtId="0" fontId="4" fillId="0" borderId="1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2" fontId="6" fillId="0" borderId="25" xfId="0" applyNumberFormat="1" applyFont="1" applyBorder="1"/>
    <xf numFmtId="2" fontId="6" fillId="0" borderId="26" xfId="0" applyNumberFormat="1" applyFont="1" applyBorder="1"/>
    <xf numFmtId="2" fontId="6" fillId="0" borderId="19" xfId="0" applyNumberFormat="1" applyFont="1" applyBorder="1"/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0" fillId="0" borderId="20" xfId="0" applyBorder="1"/>
    <xf numFmtId="2" fontId="0" fillId="0" borderId="20" xfId="0" applyNumberFormat="1" applyBorder="1"/>
    <xf numFmtId="0" fontId="13" fillId="0" borderId="18" xfId="0" applyFont="1" applyBorder="1" applyAlignment="1">
      <alignment horizontal="center"/>
    </xf>
    <xf numFmtId="0" fontId="0" fillId="0" borderId="18" xfId="0" applyBorder="1"/>
    <xf numFmtId="0" fontId="13" fillId="0" borderId="18" xfId="0" applyFont="1" applyBorder="1" applyAlignment="1">
      <alignment vertical="top"/>
    </xf>
    <xf numFmtId="0" fontId="13" fillId="0" borderId="18" xfId="0" applyFont="1" applyBorder="1" applyAlignment="1">
      <alignment horizontal="center" vertical="top"/>
    </xf>
    <xf numFmtId="0" fontId="0" fillId="0" borderId="27" xfId="0" applyBorder="1"/>
    <xf numFmtId="2" fontId="0" fillId="0" borderId="18" xfId="0" applyNumberFormat="1" applyBorder="1"/>
    <xf numFmtId="0" fontId="0" fillId="0" borderId="18" xfId="0" applyFont="1" applyFill="1" applyBorder="1"/>
    <xf numFmtId="2" fontId="0" fillId="0" borderId="18" xfId="0" applyNumberFormat="1" applyFont="1" applyFill="1" applyBorder="1"/>
    <xf numFmtId="0" fontId="13" fillId="0" borderId="3" xfId="0" applyFont="1" applyBorder="1" applyAlignment="1">
      <alignment horizontal="center"/>
    </xf>
    <xf numFmtId="0" fontId="2" fillId="0" borderId="0" xfId="0" applyFont="1" applyAlignment="1"/>
    <xf numFmtId="164" fontId="0" fillId="0" borderId="0" xfId="0" applyNumberFormat="1"/>
    <xf numFmtId="0" fontId="5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right" indent="3"/>
    </xf>
    <xf numFmtId="0" fontId="0" fillId="0" borderId="0" xfId="0" applyFill="1" applyBorder="1"/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/>
    <xf numFmtId="0" fontId="4" fillId="0" borderId="31" xfId="0" applyFont="1" applyFill="1" applyBorder="1" applyAlignment="1">
      <alignment horizontal="center"/>
    </xf>
    <xf numFmtId="2" fontId="0" fillId="0" borderId="0" xfId="0" applyNumberFormat="1"/>
    <xf numFmtId="0" fontId="14" fillId="2" borderId="18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/>
    </xf>
    <xf numFmtId="0" fontId="0" fillId="0" borderId="20" xfId="0" applyFill="1" applyBorder="1"/>
    <xf numFmtId="2" fontId="14" fillId="2" borderId="18" xfId="0" applyNumberFormat="1" applyFont="1" applyFill="1" applyBorder="1" applyAlignment="1">
      <alignment horizontal="right" vertical="center"/>
    </xf>
    <xf numFmtId="0" fontId="12" fillId="0" borderId="30" xfId="0" applyFont="1" applyBorder="1" applyAlignment="1">
      <alignment vertical="center" wrapText="1"/>
    </xf>
    <xf numFmtId="0" fontId="1" fillId="0" borderId="20" xfId="0" applyFont="1" applyBorder="1"/>
    <xf numFmtId="0" fontId="1" fillId="0" borderId="20" xfId="0" applyFont="1" applyFill="1" applyBorder="1"/>
    <xf numFmtId="2" fontId="1" fillId="0" borderId="20" xfId="0" applyNumberFormat="1" applyFont="1" applyBorder="1"/>
    <xf numFmtId="0" fontId="0" fillId="0" borderId="34" xfId="0" applyBorder="1"/>
    <xf numFmtId="0" fontId="0" fillId="0" borderId="35" xfId="0" applyFill="1" applyBorder="1"/>
    <xf numFmtId="2" fontId="0" fillId="0" borderId="35" xfId="0" applyNumberFormat="1" applyBorder="1"/>
    <xf numFmtId="0" fontId="0" fillId="0" borderId="35" xfId="0" applyBorder="1"/>
    <xf numFmtId="0" fontId="13" fillId="0" borderId="35" xfId="0" applyFont="1" applyBorder="1" applyAlignment="1">
      <alignment horizontal="center" vertical="top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28" xfId="0" applyBorder="1"/>
    <xf numFmtId="0" fontId="0" fillId="0" borderId="39" xfId="0" applyBorder="1"/>
    <xf numFmtId="0" fontId="0" fillId="0" borderId="40" xfId="0" applyBorder="1"/>
    <xf numFmtId="2" fontId="0" fillId="0" borderId="39" xfId="0" applyNumberFormat="1" applyBorder="1"/>
    <xf numFmtId="0" fontId="0" fillId="0" borderId="41" xfId="0" applyBorder="1"/>
    <xf numFmtId="2" fontId="15" fillId="0" borderId="18" xfId="0" applyNumberFormat="1" applyFont="1" applyBorder="1" applyAlignment="1">
      <alignment horizontal="right" vertical="center"/>
    </xf>
    <xf numFmtId="2" fontId="13" fillId="0" borderId="35" xfId="0" applyNumberFormat="1" applyFont="1" applyBorder="1" applyAlignment="1">
      <alignment horizontal="center" vertical="top"/>
    </xf>
    <xf numFmtId="0" fontId="3" fillId="0" borderId="15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textRotation="90" wrapText="1"/>
    </xf>
    <xf numFmtId="0" fontId="3" fillId="0" borderId="2" xfId="0" applyFont="1" applyFill="1" applyBorder="1" applyAlignment="1">
      <alignment horizontal="center" textRotation="90" wrapText="1"/>
    </xf>
    <xf numFmtId="0" fontId="3" fillId="0" borderId="13" xfId="0" applyFont="1" applyFill="1" applyBorder="1" applyAlignment="1">
      <alignment horizontal="center" textRotation="90" wrapText="1"/>
    </xf>
    <xf numFmtId="165" fontId="3" fillId="0" borderId="1" xfId="0" applyNumberFormat="1" applyFont="1" applyFill="1" applyBorder="1" applyAlignment="1">
      <alignment horizontal="center" textRotation="90" wrapText="1"/>
    </xf>
    <xf numFmtId="165" fontId="3" fillId="0" borderId="13" xfId="0" applyNumberFormat="1" applyFont="1" applyFill="1" applyBorder="1" applyAlignment="1">
      <alignment horizontal="center" textRotation="90" wrapText="1"/>
    </xf>
    <xf numFmtId="0" fontId="2" fillId="0" borderId="0" xfId="0" applyFont="1" applyFill="1" applyAlignment="1">
      <alignment horizontal="right" indent="3"/>
    </xf>
    <xf numFmtId="0" fontId="3" fillId="0" borderId="32" xfId="0" applyFont="1" applyFill="1" applyBorder="1" applyAlignment="1">
      <alignment horizontal="center" wrapText="1"/>
    </xf>
    <xf numFmtId="0" fontId="3" fillId="0" borderId="3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textRotation="90"/>
    </xf>
    <xf numFmtId="0" fontId="3" fillId="0" borderId="2" xfId="0" applyFont="1" applyFill="1" applyBorder="1" applyAlignment="1">
      <alignment horizontal="center" textRotation="90"/>
    </xf>
    <xf numFmtId="0" fontId="3" fillId="0" borderId="12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4" xfId="0" applyFont="1" applyFill="1" applyBorder="1" applyAlignment="1">
      <alignment horizontal="center" textRotation="90" wrapText="1"/>
    </xf>
    <xf numFmtId="0" fontId="3" fillId="0" borderId="5" xfId="0" applyFont="1" applyFill="1" applyBorder="1" applyAlignment="1">
      <alignment horizontal="center" textRotation="90" wrapText="1"/>
    </xf>
    <xf numFmtId="0" fontId="3" fillId="0" borderId="14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1" fontId="3" fillId="0" borderId="3" xfId="0" applyNumberFormat="1" applyFont="1" applyFill="1" applyBorder="1" applyAlignment="1">
      <alignment horizontal="center" textRotation="90" wrapText="1"/>
    </xf>
    <xf numFmtId="1" fontId="3" fillId="0" borderId="4" xfId="0" applyNumberFormat="1" applyFont="1" applyFill="1" applyBorder="1" applyAlignment="1">
      <alignment horizontal="center" textRotation="90" wrapText="1"/>
    </xf>
    <xf numFmtId="1" fontId="3" fillId="0" borderId="8" xfId="0" applyNumberFormat="1" applyFont="1" applyFill="1" applyBorder="1" applyAlignment="1">
      <alignment horizontal="center" textRotation="90" wrapText="1"/>
    </xf>
    <xf numFmtId="0" fontId="5" fillId="0" borderId="0" xfId="0" applyFont="1" applyFill="1" applyAlignment="1">
      <alignment horizontal="center" wrapText="1"/>
    </xf>
    <xf numFmtId="0" fontId="3" fillId="0" borderId="29" xfId="0" applyFont="1" applyFill="1" applyBorder="1" applyAlignment="1">
      <alignment horizontal="center" textRotation="90" wrapText="1"/>
    </xf>
    <xf numFmtId="0" fontId="3" fillId="0" borderId="30" xfId="0" applyFont="1" applyFill="1" applyBorder="1" applyAlignment="1">
      <alignment horizontal="center" textRotation="90" wrapText="1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8"/>
  <sheetViews>
    <sheetView view="pageLayout" topLeftCell="A17" zoomScale="70" zoomScalePageLayoutView="70" workbookViewId="0">
      <selection activeCell="AO35" sqref="AO35"/>
    </sheetView>
  </sheetViews>
  <sheetFormatPr defaultRowHeight="15" x14ac:dyDescent="0.25"/>
  <cols>
    <col min="1" max="1" width="6.42578125" customWidth="1"/>
    <col min="2" max="2" width="24.7109375" customWidth="1"/>
    <col min="8" max="8" width="10.42578125" customWidth="1"/>
    <col min="9" max="9" width="11.28515625" customWidth="1"/>
    <col min="10" max="10" width="10.85546875" customWidth="1"/>
    <col min="11" max="11" width="9.5703125" customWidth="1"/>
    <col min="13" max="13" width="11.7109375" customWidth="1"/>
    <col min="14" max="14" width="13.5703125" customWidth="1"/>
    <col min="15" max="17" width="11.42578125" customWidth="1"/>
    <col min="18" max="18" width="9.5703125" customWidth="1"/>
    <col min="20" max="20" width="10.85546875" customWidth="1"/>
    <col min="21" max="21" width="10.85546875" style="76" customWidth="1"/>
    <col min="22" max="22" width="4.7109375" customWidth="1"/>
    <col min="23" max="23" width="31.7109375" customWidth="1"/>
    <col min="24" max="24" width="7.42578125" customWidth="1"/>
    <col min="25" max="25" width="4" customWidth="1"/>
    <col min="26" max="26" width="6.42578125" customWidth="1"/>
    <col min="27" max="27" width="6.5703125" customWidth="1"/>
    <col min="28" max="28" width="5.7109375" customWidth="1"/>
    <col min="29" max="29" width="10.42578125" customWidth="1"/>
    <col min="30" max="30" width="10.85546875" customWidth="1"/>
    <col min="31" max="31" width="10.5703125" customWidth="1"/>
    <col min="34" max="34" width="11" customWidth="1"/>
    <col min="35" max="35" width="12" customWidth="1"/>
    <col min="36" max="36" width="11" customWidth="1"/>
    <col min="37" max="38" width="10.5703125" customWidth="1"/>
    <col min="39" max="39" width="10.140625" customWidth="1"/>
    <col min="41" max="41" width="10.85546875" customWidth="1"/>
  </cols>
  <sheetData>
    <row r="1" spans="1:41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69"/>
      <c r="V1" s="111" t="s">
        <v>0</v>
      </c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</row>
    <row r="2" spans="1:41" x14ac:dyDescent="0.25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69"/>
      <c r="V2" s="111" t="s">
        <v>1</v>
      </c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</row>
    <row r="3" spans="1:41" x14ac:dyDescent="0.25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69"/>
      <c r="V3" s="111" t="s">
        <v>2</v>
      </c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</row>
    <row r="4" spans="1:41" x14ac:dyDescent="0.25">
      <c r="A4" s="111" t="s">
        <v>3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69"/>
      <c r="V4" s="111" t="s">
        <v>3</v>
      </c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</row>
    <row r="5" spans="1:41" x14ac:dyDescent="0.25">
      <c r="A5" s="111" t="s">
        <v>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69"/>
      <c r="V5" s="111" t="s">
        <v>4</v>
      </c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</row>
    <row r="6" spans="1:41" x14ac:dyDescent="0.25">
      <c r="A6" s="111" t="s">
        <v>5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69"/>
      <c r="V6" s="111" t="s">
        <v>5</v>
      </c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</row>
    <row r="7" spans="1:41" ht="5.25" hidden="1" customHeight="1" x14ac:dyDescent="0.25">
      <c r="A7" s="4" t="s">
        <v>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70"/>
      <c r="V7" s="4" t="s">
        <v>6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ht="20.25" customHeight="1" x14ac:dyDescent="0.3">
      <c r="A8" s="131" t="s">
        <v>7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71"/>
      <c r="V8" s="131" t="s">
        <v>7</v>
      </c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68"/>
      <c r="AH8" s="68"/>
      <c r="AI8" s="68"/>
      <c r="AJ8" s="68"/>
      <c r="AK8" s="68"/>
      <c r="AL8" s="68"/>
      <c r="AM8" s="68"/>
      <c r="AN8" s="68"/>
      <c r="AO8" s="68"/>
    </row>
    <row r="9" spans="1:41" ht="3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70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</row>
    <row r="10" spans="1:41" ht="15.75" thickBot="1" x14ac:dyDescent="0.3">
      <c r="A10" s="114" t="s">
        <v>8</v>
      </c>
      <c r="B10" s="114" t="s">
        <v>9</v>
      </c>
      <c r="C10" s="116" t="s">
        <v>10</v>
      </c>
      <c r="D10" s="117"/>
      <c r="E10" s="118" t="s">
        <v>11</v>
      </c>
      <c r="F10" s="118" t="s">
        <v>12</v>
      </c>
      <c r="G10" s="118" t="s">
        <v>13</v>
      </c>
      <c r="H10" s="106" t="s">
        <v>14</v>
      </c>
      <c r="I10" s="120" t="s">
        <v>15</v>
      </c>
      <c r="J10" s="121"/>
      <c r="K10" s="122" t="s">
        <v>16</v>
      </c>
      <c r="L10" s="106" t="s">
        <v>17</v>
      </c>
      <c r="M10" s="125" t="s">
        <v>18</v>
      </c>
      <c r="N10" s="126"/>
      <c r="O10" s="126"/>
      <c r="P10" s="126"/>
      <c r="Q10" s="127"/>
      <c r="R10" s="128" t="s">
        <v>19</v>
      </c>
      <c r="S10" s="106" t="s">
        <v>20</v>
      </c>
      <c r="T10" s="132" t="s">
        <v>21</v>
      </c>
      <c r="U10" s="72"/>
      <c r="V10" s="112" t="s">
        <v>8</v>
      </c>
      <c r="W10" s="114" t="s">
        <v>9</v>
      </c>
      <c r="X10" s="116" t="s">
        <v>10</v>
      </c>
      <c r="Y10" s="117"/>
      <c r="Z10" s="118" t="s">
        <v>11</v>
      </c>
      <c r="AA10" s="118" t="s">
        <v>12</v>
      </c>
      <c r="AB10" s="118" t="s">
        <v>13</v>
      </c>
      <c r="AC10" s="106" t="s">
        <v>14</v>
      </c>
      <c r="AD10" s="120" t="s">
        <v>15</v>
      </c>
      <c r="AE10" s="121"/>
      <c r="AF10" s="122" t="s">
        <v>16</v>
      </c>
      <c r="AG10" s="106" t="s">
        <v>17</v>
      </c>
      <c r="AH10" s="125" t="s">
        <v>18</v>
      </c>
      <c r="AI10" s="126"/>
      <c r="AJ10" s="126"/>
      <c r="AK10" s="126"/>
      <c r="AL10" s="127"/>
      <c r="AM10" s="128" t="s">
        <v>19</v>
      </c>
      <c r="AN10" s="106" t="s">
        <v>20</v>
      </c>
      <c r="AO10" s="106" t="s">
        <v>21</v>
      </c>
    </row>
    <row r="11" spans="1:41" ht="15.75" thickBot="1" x14ac:dyDescent="0.3">
      <c r="A11" s="115"/>
      <c r="B11" s="115"/>
      <c r="C11" s="106" t="s">
        <v>22</v>
      </c>
      <c r="D11" s="106" t="s">
        <v>23</v>
      </c>
      <c r="E11" s="119"/>
      <c r="F11" s="119"/>
      <c r="G11" s="119"/>
      <c r="H11" s="107"/>
      <c r="I11" s="106" t="s">
        <v>24</v>
      </c>
      <c r="J11" s="106" t="s">
        <v>25</v>
      </c>
      <c r="K11" s="123"/>
      <c r="L11" s="107"/>
      <c r="M11" s="109" t="s">
        <v>24</v>
      </c>
      <c r="N11" s="103" t="s">
        <v>26</v>
      </c>
      <c r="O11" s="104"/>
      <c r="P11" s="104"/>
      <c r="Q11" s="105"/>
      <c r="R11" s="129"/>
      <c r="S11" s="107"/>
      <c r="T11" s="133"/>
      <c r="U11" s="72"/>
      <c r="V11" s="113"/>
      <c r="W11" s="115"/>
      <c r="X11" s="106" t="s">
        <v>22</v>
      </c>
      <c r="Y11" s="106" t="s">
        <v>23</v>
      </c>
      <c r="Z11" s="119"/>
      <c r="AA11" s="119"/>
      <c r="AB11" s="119"/>
      <c r="AC11" s="107"/>
      <c r="AD11" s="106" t="s">
        <v>24</v>
      </c>
      <c r="AE11" s="106" t="s">
        <v>25</v>
      </c>
      <c r="AF11" s="123"/>
      <c r="AG11" s="107"/>
      <c r="AH11" s="109" t="s">
        <v>24</v>
      </c>
      <c r="AI11" s="103" t="s">
        <v>26</v>
      </c>
      <c r="AJ11" s="104"/>
      <c r="AK11" s="104"/>
      <c r="AL11" s="105"/>
      <c r="AM11" s="129"/>
      <c r="AN11" s="107"/>
      <c r="AO11" s="107"/>
    </row>
    <row r="12" spans="1:41" ht="141.75" customHeight="1" thickBot="1" x14ac:dyDescent="0.3">
      <c r="A12" s="115"/>
      <c r="B12" s="115"/>
      <c r="C12" s="107"/>
      <c r="D12" s="107"/>
      <c r="E12" s="119"/>
      <c r="F12" s="119"/>
      <c r="G12" s="119"/>
      <c r="H12" s="108"/>
      <c r="I12" s="108"/>
      <c r="J12" s="108"/>
      <c r="K12" s="124"/>
      <c r="L12" s="107"/>
      <c r="M12" s="110"/>
      <c r="N12" s="6" t="s">
        <v>27</v>
      </c>
      <c r="O12" s="6" t="s">
        <v>28</v>
      </c>
      <c r="P12" s="6" t="s">
        <v>29</v>
      </c>
      <c r="Q12" s="6" t="s">
        <v>30</v>
      </c>
      <c r="R12" s="130"/>
      <c r="S12" s="108"/>
      <c r="T12" s="133"/>
      <c r="U12" s="72"/>
      <c r="V12" s="113"/>
      <c r="W12" s="115"/>
      <c r="X12" s="107"/>
      <c r="Y12" s="107"/>
      <c r="Z12" s="119"/>
      <c r="AA12" s="119"/>
      <c r="AB12" s="119"/>
      <c r="AC12" s="108"/>
      <c r="AD12" s="108"/>
      <c r="AE12" s="108"/>
      <c r="AF12" s="124"/>
      <c r="AG12" s="107"/>
      <c r="AH12" s="110"/>
      <c r="AI12" s="6" t="s">
        <v>27</v>
      </c>
      <c r="AJ12" s="6" t="s">
        <v>28</v>
      </c>
      <c r="AK12" s="6" t="s">
        <v>29</v>
      </c>
      <c r="AL12" s="6" t="s">
        <v>30</v>
      </c>
      <c r="AM12" s="130"/>
      <c r="AN12" s="108"/>
      <c r="AO12" s="107"/>
    </row>
    <row r="13" spans="1:41" ht="15.75" thickBot="1" x14ac:dyDescent="0.3">
      <c r="A13" s="115"/>
      <c r="B13" s="115"/>
      <c r="C13" s="107"/>
      <c r="D13" s="107"/>
      <c r="E13" s="119"/>
      <c r="F13" s="119"/>
      <c r="G13" s="119"/>
      <c r="H13" s="7" t="s">
        <v>31</v>
      </c>
      <c r="I13" s="7" t="s">
        <v>31</v>
      </c>
      <c r="J13" s="7" t="s">
        <v>31</v>
      </c>
      <c r="K13" s="7" t="s">
        <v>32</v>
      </c>
      <c r="L13" s="107"/>
      <c r="M13" s="8" t="s">
        <v>33</v>
      </c>
      <c r="N13" s="8" t="s">
        <v>33</v>
      </c>
      <c r="O13" s="8" t="s">
        <v>33</v>
      </c>
      <c r="P13" s="8" t="s">
        <v>33</v>
      </c>
      <c r="Q13" s="8" t="s">
        <v>33</v>
      </c>
      <c r="R13" s="9" t="s">
        <v>34</v>
      </c>
      <c r="S13" s="7" t="s">
        <v>34</v>
      </c>
      <c r="T13" s="133"/>
      <c r="U13" s="72"/>
      <c r="V13" s="113"/>
      <c r="W13" s="115"/>
      <c r="X13" s="107"/>
      <c r="Y13" s="107"/>
      <c r="Z13" s="119"/>
      <c r="AA13" s="119"/>
      <c r="AB13" s="119"/>
      <c r="AC13" s="7" t="s">
        <v>31</v>
      </c>
      <c r="AD13" s="7" t="s">
        <v>31</v>
      </c>
      <c r="AE13" s="7" t="s">
        <v>31</v>
      </c>
      <c r="AF13" s="7" t="s">
        <v>32</v>
      </c>
      <c r="AG13" s="107"/>
      <c r="AH13" s="8" t="s">
        <v>33</v>
      </c>
      <c r="AI13" s="8" t="s">
        <v>33</v>
      </c>
      <c r="AJ13" s="8" t="s">
        <v>33</v>
      </c>
      <c r="AK13" s="8" t="s">
        <v>33</v>
      </c>
      <c r="AL13" s="8" t="s">
        <v>33</v>
      </c>
      <c r="AM13" s="9" t="s">
        <v>34</v>
      </c>
      <c r="AN13" s="7" t="s">
        <v>34</v>
      </c>
      <c r="AO13" s="107"/>
    </row>
    <row r="14" spans="1:41" ht="15.75" thickBot="1" x14ac:dyDescent="0.3">
      <c r="A14" s="10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  <c r="G14" s="11">
        <v>7</v>
      </c>
      <c r="H14" s="11">
        <v>8</v>
      </c>
      <c r="I14" s="11">
        <v>9</v>
      </c>
      <c r="J14" s="11">
        <v>10</v>
      </c>
      <c r="K14" s="11">
        <v>11</v>
      </c>
      <c r="L14" s="12">
        <v>12</v>
      </c>
      <c r="M14" s="13">
        <v>13</v>
      </c>
      <c r="N14" s="14">
        <v>14</v>
      </c>
      <c r="O14" s="14">
        <v>15</v>
      </c>
      <c r="P14" s="14">
        <v>16</v>
      </c>
      <c r="Q14" s="14">
        <v>17</v>
      </c>
      <c r="R14" s="15">
        <v>18</v>
      </c>
      <c r="S14" s="11">
        <v>19</v>
      </c>
      <c r="T14" s="77">
        <v>20</v>
      </c>
      <c r="U14" s="73"/>
      <c r="V14" s="45">
        <v>1</v>
      </c>
      <c r="W14" s="11">
        <v>2</v>
      </c>
      <c r="X14" s="11">
        <v>3</v>
      </c>
      <c r="Y14" s="11">
        <v>4</v>
      </c>
      <c r="Z14" s="11">
        <v>5</v>
      </c>
      <c r="AA14" s="11">
        <v>6</v>
      </c>
      <c r="AB14" s="11">
        <v>7</v>
      </c>
      <c r="AC14" s="11">
        <v>8</v>
      </c>
      <c r="AD14" s="11">
        <v>9</v>
      </c>
      <c r="AE14" s="11">
        <v>10</v>
      </c>
      <c r="AF14" s="11">
        <v>11</v>
      </c>
      <c r="AG14" s="44">
        <v>12</v>
      </c>
      <c r="AH14" s="13">
        <v>13</v>
      </c>
      <c r="AI14" s="14">
        <v>14</v>
      </c>
      <c r="AJ14" s="14">
        <v>15</v>
      </c>
      <c r="AK14" s="14">
        <v>16</v>
      </c>
      <c r="AL14" s="45">
        <v>17</v>
      </c>
      <c r="AM14" s="15">
        <v>18</v>
      </c>
      <c r="AN14" s="11">
        <v>19</v>
      </c>
      <c r="AO14" s="11">
        <v>20</v>
      </c>
    </row>
    <row r="15" spans="1:41" s="3" customFormat="1" ht="20.25" customHeight="1" x14ac:dyDescent="0.25">
      <c r="A15" s="16">
        <v>1</v>
      </c>
      <c r="B15" s="17" t="s">
        <v>74</v>
      </c>
      <c r="C15" s="18">
        <v>1987</v>
      </c>
      <c r="D15" s="18" t="s">
        <v>36</v>
      </c>
      <c r="E15" s="19" t="s">
        <v>37</v>
      </c>
      <c r="F15" s="20">
        <v>5</v>
      </c>
      <c r="G15" s="19">
        <v>11</v>
      </c>
      <c r="H15" s="21">
        <v>7474.3</v>
      </c>
      <c r="I15" s="22">
        <v>6337</v>
      </c>
      <c r="J15" s="21">
        <v>6818.8</v>
      </c>
      <c r="K15" s="19">
        <v>300</v>
      </c>
      <c r="L15" s="18" t="s">
        <v>38</v>
      </c>
      <c r="M15" s="23">
        <v>5892.3239999999996</v>
      </c>
      <c r="N15" s="23">
        <f t="shared" ref="N15" si="0">M15*0.7265</f>
        <v>4280.7733859999998</v>
      </c>
      <c r="O15" s="23">
        <f t="shared" ref="O15" si="1">M15*0.11175</f>
        <v>658.46720699999992</v>
      </c>
      <c r="P15" s="23">
        <f t="shared" ref="P15" si="2">M15*0.11175</f>
        <v>658.46720699999992</v>
      </c>
      <c r="Q15" s="23">
        <f t="shared" ref="Q15" si="3">M15*0.05</f>
        <v>294.61619999999999</v>
      </c>
      <c r="R15" s="20">
        <f t="shared" ref="R15" si="4">N15/H15*1000</f>
        <v>572.73234764459551</v>
      </c>
      <c r="S15" s="18">
        <v>3439</v>
      </c>
      <c r="T15" s="19" t="s">
        <v>75</v>
      </c>
      <c r="U15" s="74"/>
      <c r="V15" s="16">
        <v>1</v>
      </c>
      <c r="W15" s="17" t="s">
        <v>74</v>
      </c>
      <c r="X15" s="18">
        <v>1987</v>
      </c>
      <c r="Y15" s="18" t="s">
        <v>36</v>
      </c>
      <c r="Z15" s="19" t="s">
        <v>37</v>
      </c>
      <c r="AA15" s="20">
        <v>5</v>
      </c>
      <c r="AB15" s="19">
        <v>11</v>
      </c>
      <c r="AC15" s="21">
        <v>7474.3</v>
      </c>
      <c r="AD15" s="22">
        <v>6337</v>
      </c>
      <c r="AE15" s="21">
        <v>6818.8</v>
      </c>
      <c r="AF15" s="19">
        <v>300</v>
      </c>
      <c r="AG15" s="18" t="s">
        <v>38</v>
      </c>
      <c r="AH15" s="43">
        <v>6306.73</v>
      </c>
      <c r="AI15" s="43">
        <f>AH15*72.65%</f>
        <v>4581.8393450000003</v>
      </c>
      <c r="AJ15" s="43">
        <f>AH15*11.175%</f>
        <v>704.77707750000002</v>
      </c>
      <c r="AK15" s="43">
        <f>AH15*11.175%</f>
        <v>704.77707750000002</v>
      </c>
      <c r="AL15" s="43">
        <f>AH15*5%</f>
        <v>315.3365</v>
      </c>
      <c r="AM15" s="20">
        <f>AI15/AC15*1000</f>
        <v>613.01250217411666</v>
      </c>
      <c r="AN15" s="18">
        <v>3439</v>
      </c>
      <c r="AO15" s="19" t="s">
        <v>83</v>
      </c>
    </row>
    <row r="16" spans="1:41" ht="22.5" customHeight="1" x14ac:dyDescent="0.25">
      <c r="A16" s="36">
        <v>2</v>
      </c>
      <c r="B16" s="30" t="s">
        <v>35</v>
      </c>
      <c r="C16" s="26">
        <v>1982</v>
      </c>
      <c r="D16" s="26" t="s">
        <v>36</v>
      </c>
      <c r="E16" s="31" t="s">
        <v>37</v>
      </c>
      <c r="F16" s="27">
        <v>5</v>
      </c>
      <c r="G16" s="31">
        <v>3</v>
      </c>
      <c r="H16" s="32">
        <v>3920</v>
      </c>
      <c r="I16" s="28">
        <v>3238</v>
      </c>
      <c r="J16" s="32">
        <v>2850.5</v>
      </c>
      <c r="K16" s="31">
        <v>226</v>
      </c>
      <c r="L16" s="26" t="s">
        <v>38</v>
      </c>
      <c r="M16" s="24">
        <v>3144.8</v>
      </c>
      <c r="N16" s="24">
        <f>M16*72.65%</f>
        <v>2284.6972000000001</v>
      </c>
      <c r="O16" s="24">
        <f>M16*11.175%</f>
        <v>351.43140000000005</v>
      </c>
      <c r="P16" s="24">
        <f>M16*11.175%</f>
        <v>351.43140000000005</v>
      </c>
      <c r="Q16" s="24">
        <f>M16*5%</f>
        <v>157.24</v>
      </c>
      <c r="R16" s="27">
        <v>0</v>
      </c>
      <c r="S16" s="26">
        <v>3949</v>
      </c>
      <c r="T16" s="31" t="s">
        <v>39</v>
      </c>
      <c r="U16" s="74"/>
      <c r="V16" s="36">
        <v>2</v>
      </c>
      <c r="W16" s="30" t="s">
        <v>35</v>
      </c>
      <c r="X16" s="26">
        <v>1982</v>
      </c>
      <c r="Y16" s="26" t="s">
        <v>36</v>
      </c>
      <c r="Z16" s="31" t="s">
        <v>37</v>
      </c>
      <c r="AA16" s="27">
        <v>5</v>
      </c>
      <c r="AB16" s="31">
        <v>3</v>
      </c>
      <c r="AC16" s="32">
        <v>3920</v>
      </c>
      <c r="AD16" s="28">
        <v>3238</v>
      </c>
      <c r="AE16" s="32">
        <v>2850.5</v>
      </c>
      <c r="AF16" s="31">
        <v>226</v>
      </c>
      <c r="AG16" s="26" t="s">
        <v>38</v>
      </c>
      <c r="AH16" s="42">
        <v>3145.12</v>
      </c>
      <c r="AI16" s="43">
        <f t="shared" ref="AI16:AI32" si="5">AH16*72.65%</f>
        <v>2284.9296800000002</v>
      </c>
      <c r="AJ16" s="43">
        <f t="shared" ref="AJ16:AJ18" si="6">AH16*11.175%</f>
        <v>351.46715999999998</v>
      </c>
      <c r="AK16" s="43">
        <f t="shared" ref="AK16:AK18" si="7">AH16*11.175%</f>
        <v>351.46715999999998</v>
      </c>
      <c r="AL16" s="43">
        <f t="shared" ref="AL16:AL18" si="8">AH16*5%</f>
        <v>157.256</v>
      </c>
      <c r="AM16" s="20">
        <f t="shared" ref="AM16:AM32" si="9">AI16/AC16*1000</f>
        <v>582.89022448979597</v>
      </c>
      <c r="AN16" s="26">
        <v>3949</v>
      </c>
      <c r="AO16" s="19" t="s">
        <v>83</v>
      </c>
    </row>
    <row r="17" spans="1:41" ht="22.5" customHeight="1" x14ac:dyDescent="0.25">
      <c r="A17" s="36">
        <v>3</v>
      </c>
      <c r="B17" s="30" t="s">
        <v>40</v>
      </c>
      <c r="C17" s="26">
        <v>1984</v>
      </c>
      <c r="D17" s="26" t="s">
        <v>36</v>
      </c>
      <c r="E17" s="31" t="s">
        <v>41</v>
      </c>
      <c r="F17" s="27">
        <v>5</v>
      </c>
      <c r="G17" s="31">
        <v>4</v>
      </c>
      <c r="H17" s="32">
        <v>3097</v>
      </c>
      <c r="I17" s="28">
        <v>2724</v>
      </c>
      <c r="J17" s="32">
        <v>1660.1</v>
      </c>
      <c r="K17" s="31">
        <v>174</v>
      </c>
      <c r="L17" s="26" t="s">
        <v>38</v>
      </c>
      <c r="M17" s="24">
        <v>2015.71</v>
      </c>
      <c r="N17" s="24">
        <f t="shared" ref="N17:N35" si="10">M17*72.65%</f>
        <v>1464.413315</v>
      </c>
      <c r="O17" s="24">
        <f t="shared" ref="O17:O35" si="11">M17*11.175%</f>
        <v>225.25559250000001</v>
      </c>
      <c r="P17" s="24">
        <f t="shared" ref="P17:P35" si="12">M17*11.175%</f>
        <v>225.25559250000001</v>
      </c>
      <c r="Q17" s="24">
        <f t="shared" ref="Q17:Q35" si="13">M17*5%</f>
        <v>100.78550000000001</v>
      </c>
      <c r="R17" s="27">
        <v>0</v>
      </c>
      <c r="S17" s="26">
        <v>3948</v>
      </c>
      <c r="T17" s="31" t="s">
        <v>42</v>
      </c>
      <c r="U17" s="74"/>
      <c r="V17" s="16">
        <v>3</v>
      </c>
      <c r="W17" s="30" t="s">
        <v>85</v>
      </c>
      <c r="X17" s="26">
        <v>1996</v>
      </c>
      <c r="Y17" s="26" t="s">
        <v>36</v>
      </c>
      <c r="Z17" s="31" t="s">
        <v>37</v>
      </c>
      <c r="AA17" s="27">
        <v>5</v>
      </c>
      <c r="AB17" s="31">
        <v>4</v>
      </c>
      <c r="AC17" s="32">
        <v>4065</v>
      </c>
      <c r="AD17" s="28">
        <v>3709</v>
      </c>
      <c r="AE17" s="32">
        <v>2154</v>
      </c>
      <c r="AF17" s="31">
        <v>165</v>
      </c>
      <c r="AG17" s="26" t="s">
        <v>38</v>
      </c>
      <c r="AH17" s="43">
        <v>3524.53</v>
      </c>
      <c r="AI17" s="43">
        <f t="shared" si="5"/>
        <v>2560.5710450000001</v>
      </c>
      <c r="AJ17" s="43">
        <f t="shared" si="6"/>
        <v>393.86622750000004</v>
      </c>
      <c r="AK17" s="43">
        <f t="shared" si="7"/>
        <v>393.86622750000004</v>
      </c>
      <c r="AL17" s="43">
        <f t="shared" si="8"/>
        <v>176.22650000000002</v>
      </c>
      <c r="AM17" s="20">
        <f t="shared" si="9"/>
        <v>629.90677613776131</v>
      </c>
      <c r="AN17" s="26">
        <v>3946</v>
      </c>
      <c r="AO17" s="19" t="s">
        <v>83</v>
      </c>
    </row>
    <row r="18" spans="1:41" ht="22.5" customHeight="1" x14ac:dyDescent="0.25">
      <c r="A18" s="36">
        <v>4</v>
      </c>
      <c r="B18" s="25" t="s">
        <v>43</v>
      </c>
      <c r="C18" s="26">
        <v>1985</v>
      </c>
      <c r="D18" s="26" t="s">
        <v>36</v>
      </c>
      <c r="E18" s="26" t="s">
        <v>37</v>
      </c>
      <c r="F18" s="27">
        <v>2</v>
      </c>
      <c r="G18" s="26">
        <v>2</v>
      </c>
      <c r="H18" s="28">
        <v>567.20000000000005</v>
      </c>
      <c r="I18" s="28">
        <v>521.6</v>
      </c>
      <c r="J18" s="28">
        <v>140</v>
      </c>
      <c r="K18" s="29">
        <v>36</v>
      </c>
      <c r="L18" s="26" t="s">
        <v>38</v>
      </c>
      <c r="M18" s="24">
        <v>928.96299999999997</v>
      </c>
      <c r="N18" s="24">
        <f t="shared" si="10"/>
        <v>674.89161950000005</v>
      </c>
      <c r="O18" s="24">
        <f t="shared" si="11"/>
        <v>103.81161525</v>
      </c>
      <c r="P18" s="24">
        <f t="shared" si="12"/>
        <v>103.81161525</v>
      </c>
      <c r="Q18" s="24">
        <f t="shared" si="13"/>
        <v>46.448149999999998</v>
      </c>
      <c r="R18" s="27">
        <v>0</v>
      </c>
      <c r="S18" s="26">
        <v>4496</v>
      </c>
      <c r="T18" s="31" t="s">
        <v>44</v>
      </c>
      <c r="U18" s="74"/>
      <c r="V18" s="16">
        <v>4</v>
      </c>
      <c r="W18" s="25" t="s">
        <v>43</v>
      </c>
      <c r="X18" s="26">
        <v>1985</v>
      </c>
      <c r="Y18" s="26" t="s">
        <v>36</v>
      </c>
      <c r="Z18" s="26" t="s">
        <v>37</v>
      </c>
      <c r="AA18" s="27">
        <v>2</v>
      </c>
      <c r="AB18" s="26">
        <v>2</v>
      </c>
      <c r="AC18" s="28">
        <v>567.20000000000005</v>
      </c>
      <c r="AD18" s="28">
        <v>521.6</v>
      </c>
      <c r="AE18" s="28">
        <v>140</v>
      </c>
      <c r="AF18" s="29">
        <v>36</v>
      </c>
      <c r="AG18" s="26" t="s">
        <v>38</v>
      </c>
      <c r="AH18" s="42">
        <v>928.96299999999997</v>
      </c>
      <c r="AI18" s="43">
        <f t="shared" si="5"/>
        <v>674.89161950000005</v>
      </c>
      <c r="AJ18" s="43">
        <f t="shared" si="6"/>
        <v>103.81161525</v>
      </c>
      <c r="AK18" s="43">
        <f t="shared" si="7"/>
        <v>103.81161525</v>
      </c>
      <c r="AL18" s="43">
        <f t="shared" si="8"/>
        <v>46.448149999999998</v>
      </c>
      <c r="AM18" s="20">
        <f t="shared" si="9"/>
        <v>1189.8653376234131</v>
      </c>
      <c r="AN18" s="26">
        <v>4496</v>
      </c>
      <c r="AO18" s="19" t="s">
        <v>83</v>
      </c>
    </row>
    <row r="19" spans="1:41" ht="22.5" customHeight="1" x14ac:dyDescent="0.25">
      <c r="A19" s="36">
        <v>5</v>
      </c>
      <c r="B19" s="30" t="s">
        <v>45</v>
      </c>
      <c r="C19" s="26">
        <v>1981</v>
      </c>
      <c r="D19" s="26" t="s">
        <v>36</v>
      </c>
      <c r="E19" s="26" t="s">
        <v>41</v>
      </c>
      <c r="F19" s="27">
        <v>5</v>
      </c>
      <c r="G19" s="26">
        <v>6</v>
      </c>
      <c r="H19" s="28">
        <v>4943.2</v>
      </c>
      <c r="I19" s="28">
        <v>4430.2</v>
      </c>
      <c r="J19" s="28">
        <v>3932.5</v>
      </c>
      <c r="K19" s="26">
        <v>243</v>
      </c>
      <c r="L19" s="26" t="s">
        <v>38</v>
      </c>
      <c r="M19" s="24">
        <v>3517.2</v>
      </c>
      <c r="N19" s="24">
        <f t="shared" si="10"/>
        <v>2555.2458000000001</v>
      </c>
      <c r="O19" s="24">
        <f t="shared" si="11"/>
        <v>393.0471</v>
      </c>
      <c r="P19" s="24">
        <f t="shared" si="12"/>
        <v>393.0471</v>
      </c>
      <c r="Q19" s="24">
        <f t="shared" si="13"/>
        <v>175.86</v>
      </c>
      <c r="R19" s="27">
        <v>0</v>
      </c>
      <c r="S19" s="26">
        <v>3439</v>
      </c>
      <c r="T19" s="31" t="s">
        <v>46</v>
      </c>
      <c r="U19" s="74"/>
      <c r="V19" s="36">
        <v>5</v>
      </c>
      <c r="W19" s="30" t="s">
        <v>45</v>
      </c>
      <c r="X19" s="26">
        <v>1981</v>
      </c>
      <c r="Y19" s="26" t="s">
        <v>36</v>
      </c>
      <c r="Z19" s="26" t="s">
        <v>41</v>
      </c>
      <c r="AA19" s="27">
        <v>5</v>
      </c>
      <c r="AB19" s="26">
        <v>6</v>
      </c>
      <c r="AC19" s="28">
        <v>4943.2</v>
      </c>
      <c r="AD19" s="28">
        <v>4430.2</v>
      </c>
      <c r="AE19" s="28">
        <v>3932.5</v>
      </c>
      <c r="AF19" s="26">
        <v>243</v>
      </c>
      <c r="AG19" s="26" t="s">
        <v>38</v>
      </c>
      <c r="AH19" s="42">
        <v>3503.31</v>
      </c>
      <c r="AI19" s="43">
        <f t="shared" si="5"/>
        <v>2545.1547150000001</v>
      </c>
      <c r="AJ19" s="43">
        <f t="shared" ref="AJ19:AJ32" si="14">AH19*11.175%</f>
        <v>391.49489249999999</v>
      </c>
      <c r="AK19" s="43">
        <f t="shared" ref="AK19:AK32" si="15">AH19*11.175%</f>
        <v>391.49489249999999</v>
      </c>
      <c r="AL19" s="43">
        <f t="shared" ref="AL19:AL32" si="16">AH19*5%</f>
        <v>175.16550000000001</v>
      </c>
      <c r="AM19" s="20">
        <f t="shared" si="9"/>
        <v>514.87997956789138</v>
      </c>
      <c r="AN19" s="26">
        <v>3439</v>
      </c>
      <c r="AO19" s="19" t="s">
        <v>83</v>
      </c>
    </row>
    <row r="20" spans="1:41" s="1" customFormat="1" ht="22.5" customHeight="1" x14ac:dyDescent="0.25">
      <c r="A20" s="36">
        <v>6</v>
      </c>
      <c r="B20" s="30" t="s">
        <v>78</v>
      </c>
      <c r="C20" s="26">
        <v>1962</v>
      </c>
      <c r="D20" s="26" t="s">
        <v>36</v>
      </c>
      <c r="E20" s="26" t="s">
        <v>54</v>
      </c>
      <c r="F20" s="27">
        <v>3</v>
      </c>
      <c r="G20" s="26">
        <v>2</v>
      </c>
      <c r="H20" s="28">
        <v>1127.7</v>
      </c>
      <c r="I20" s="28">
        <v>1055.7</v>
      </c>
      <c r="J20" s="28">
        <v>428.3</v>
      </c>
      <c r="K20" s="26">
        <v>28</v>
      </c>
      <c r="L20" s="26" t="s">
        <v>38</v>
      </c>
      <c r="M20" s="24"/>
      <c r="N20" s="24"/>
      <c r="O20" s="24"/>
      <c r="P20" s="24"/>
      <c r="Q20" s="24"/>
      <c r="R20" s="27"/>
      <c r="S20" s="26"/>
      <c r="T20" s="31"/>
      <c r="U20" s="74"/>
      <c r="V20" s="16">
        <v>6</v>
      </c>
      <c r="W20" s="30" t="s">
        <v>78</v>
      </c>
      <c r="X20" s="26">
        <v>1962</v>
      </c>
      <c r="Y20" s="26" t="s">
        <v>36</v>
      </c>
      <c r="Z20" s="26" t="s">
        <v>54</v>
      </c>
      <c r="AA20" s="27">
        <v>3</v>
      </c>
      <c r="AB20" s="26">
        <v>2</v>
      </c>
      <c r="AC20" s="28">
        <v>1127.7</v>
      </c>
      <c r="AD20" s="28">
        <v>1055.7</v>
      </c>
      <c r="AE20" s="28">
        <v>428.3</v>
      </c>
      <c r="AF20" s="26">
        <v>28</v>
      </c>
      <c r="AG20" s="26" t="s">
        <v>38</v>
      </c>
      <c r="AH20" s="42">
        <v>1732.47</v>
      </c>
      <c r="AI20" s="43">
        <f t="shared" si="5"/>
        <v>1258.639455</v>
      </c>
      <c r="AJ20" s="43">
        <f t="shared" si="14"/>
        <v>193.6035225</v>
      </c>
      <c r="AK20" s="43">
        <f t="shared" si="15"/>
        <v>193.6035225</v>
      </c>
      <c r="AL20" s="43">
        <f t="shared" si="16"/>
        <v>86.623500000000007</v>
      </c>
      <c r="AM20" s="20">
        <f t="shared" si="9"/>
        <v>1116.1119579675444</v>
      </c>
      <c r="AN20" s="26">
        <v>4496</v>
      </c>
      <c r="AO20" s="19" t="s">
        <v>83</v>
      </c>
    </row>
    <row r="21" spans="1:41" s="1" customFormat="1" ht="22.5" customHeight="1" x14ac:dyDescent="0.25">
      <c r="A21" s="36">
        <v>7</v>
      </c>
      <c r="B21" s="30" t="s">
        <v>79</v>
      </c>
      <c r="C21" s="26">
        <v>1967</v>
      </c>
      <c r="D21" s="26" t="s">
        <v>36</v>
      </c>
      <c r="E21" s="26" t="s">
        <v>54</v>
      </c>
      <c r="F21" s="27">
        <v>5</v>
      </c>
      <c r="G21" s="26">
        <v>4</v>
      </c>
      <c r="H21" s="28">
        <v>3388.3</v>
      </c>
      <c r="I21" s="28">
        <v>3146.3</v>
      </c>
      <c r="J21" s="28">
        <v>2685.8</v>
      </c>
      <c r="K21" s="26">
        <v>183</v>
      </c>
      <c r="L21" s="26" t="s">
        <v>38</v>
      </c>
      <c r="M21" s="24"/>
      <c r="N21" s="24"/>
      <c r="O21" s="24"/>
      <c r="P21" s="24"/>
      <c r="Q21" s="24"/>
      <c r="R21" s="27"/>
      <c r="S21" s="26"/>
      <c r="T21" s="31"/>
      <c r="U21" s="74"/>
      <c r="V21" s="16">
        <v>7</v>
      </c>
      <c r="W21" s="25" t="s">
        <v>47</v>
      </c>
      <c r="X21" s="26">
        <v>1973</v>
      </c>
      <c r="Y21" s="26" t="s">
        <v>36</v>
      </c>
      <c r="Z21" s="26" t="s">
        <v>41</v>
      </c>
      <c r="AA21" s="27">
        <v>5</v>
      </c>
      <c r="AB21" s="26">
        <v>4</v>
      </c>
      <c r="AC21" s="28">
        <v>3646</v>
      </c>
      <c r="AD21" s="28">
        <v>3344</v>
      </c>
      <c r="AE21" s="28">
        <v>1959.8</v>
      </c>
      <c r="AF21" s="26">
        <v>187</v>
      </c>
      <c r="AG21" s="26" t="s">
        <v>38</v>
      </c>
      <c r="AH21" s="42">
        <v>2436.89</v>
      </c>
      <c r="AI21" s="43">
        <f t="shared" si="5"/>
        <v>1770.4005850000001</v>
      </c>
      <c r="AJ21" s="43">
        <f t="shared" si="14"/>
        <v>272.32245749999998</v>
      </c>
      <c r="AK21" s="43">
        <f t="shared" si="15"/>
        <v>272.32245749999998</v>
      </c>
      <c r="AL21" s="43">
        <f t="shared" si="16"/>
        <v>121.8445</v>
      </c>
      <c r="AM21" s="20">
        <f t="shared" si="9"/>
        <v>485.57339138782231</v>
      </c>
      <c r="AN21" s="26">
        <v>3439</v>
      </c>
      <c r="AO21" s="19" t="s">
        <v>83</v>
      </c>
    </row>
    <row r="22" spans="1:41" ht="22.5" customHeight="1" x14ac:dyDescent="0.25">
      <c r="A22" s="36">
        <v>8</v>
      </c>
      <c r="B22" s="25" t="s">
        <v>47</v>
      </c>
      <c r="C22" s="26">
        <v>1973</v>
      </c>
      <c r="D22" s="26" t="s">
        <v>36</v>
      </c>
      <c r="E22" s="26" t="s">
        <v>41</v>
      </c>
      <c r="F22" s="27">
        <v>5</v>
      </c>
      <c r="G22" s="26">
        <v>4</v>
      </c>
      <c r="H22" s="28">
        <v>3646</v>
      </c>
      <c r="I22" s="28">
        <v>3344</v>
      </c>
      <c r="J22" s="28">
        <v>1959.8</v>
      </c>
      <c r="K22" s="26">
        <v>187</v>
      </c>
      <c r="L22" s="26" t="s">
        <v>38</v>
      </c>
      <c r="M22" s="24">
        <v>2401.0619999999999</v>
      </c>
      <c r="N22" s="24">
        <f t="shared" si="10"/>
        <v>1744.371543</v>
      </c>
      <c r="O22" s="24">
        <f t="shared" si="11"/>
        <v>268.31867849999998</v>
      </c>
      <c r="P22" s="24">
        <f t="shared" si="12"/>
        <v>268.31867849999998</v>
      </c>
      <c r="Q22" s="24">
        <f t="shared" si="13"/>
        <v>120.0531</v>
      </c>
      <c r="R22" s="27">
        <v>0</v>
      </c>
      <c r="S22" s="26">
        <v>3439</v>
      </c>
      <c r="T22" s="31" t="s">
        <v>48</v>
      </c>
      <c r="U22" s="74"/>
      <c r="V22" s="36">
        <v>8</v>
      </c>
      <c r="W22" s="25" t="s">
        <v>49</v>
      </c>
      <c r="X22" s="26">
        <v>1970</v>
      </c>
      <c r="Y22" s="26" t="s">
        <v>36</v>
      </c>
      <c r="Z22" s="26" t="s">
        <v>41</v>
      </c>
      <c r="AA22" s="27">
        <v>5</v>
      </c>
      <c r="AB22" s="26">
        <v>4</v>
      </c>
      <c r="AC22" s="28">
        <v>3411.26</v>
      </c>
      <c r="AD22" s="28">
        <v>3351.1</v>
      </c>
      <c r="AE22" s="28">
        <v>2903</v>
      </c>
      <c r="AF22" s="29">
        <v>185</v>
      </c>
      <c r="AG22" s="26" t="s">
        <v>38</v>
      </c>
      <c r="AH22" s="42">
        <v>2811.33</v>
      </c>
      <c r="AI22" s="43">
        <f t="shared" si="5"/>
        <v>2042.431245</v>
      </c>
      <c r="AJ22" s="43">
        <f t="shared" si="14"/>
        <v>314.16612750000002</v>
      </c>
      <c r="AK22" s="43">
        <f t="shared" si="15"/>
        <v>314.16612750000002</v>
      </c>
      <c r="AL22" s="43">
        <f t="shared" si="16"/>
        <v>140.56649999999999</v>
      </c>
      <c r="AM22" s="20">
        <f t="shared" si="9"/>
        <v>598.73221185133934</v>
      </c>
      <c r="AN22" s="26">
        <v>3439</v>
      </c>
      <c r="AO22" s="19" t="s">
        <v>83</v>
      </c>
    </row>
    <row r="23" spans="1:41" ht="22.5" customHeight="1" x14ac:dyDescent="0.25">
      <c r="A23" s="36">
        <v>9</v>
      </c>
      <c r="B23" s="25" t="s">
        <v>49</v>
      </c>
      <c r="C23" s="26">
        <v>1970</v>
      </c>
      <c r="D23" s="26" t="s">
        <v>36</v>
      </c>
      <c r="E23" s="26" t="s">
        <v>41</v>
      </c>
      <c r="F23" s="27">
        <v>5</v>
      </c>
      <c r="G23" s="26">
        <v>4</v>
      </c>
      <c r="H23" s="28">
        <v>3411.26</v>
      </c>
      <c r="I23" s="28">
        <v>3351.1</v>
      </c>
      <c r="J23" s="28">
        <v>2903</v>
      </c>
      <c r="K23" s="29">
        <v>185</v>
      </c>
      <c r="L23" s="26" t="s">
        <v>38</v>
      </c>
      <c r="M23" s="24">
        <v>2499.9999999999995</v>
      </c>
      <c r="N23" s="24">
        <f t="shared" si="10"/>
        <v>1816.2499999999998</v>
      </c>
      <c r="O23" s="24">
        <f t="shared" si="11"/>
        <v>279.37499999999994</v>
      </c>
      <c r="P23" s="24">
        <f t="shared" si="12"/>
        <v>279.37499999999994</v>
      </c>
      <c r="Q23" s="24">
        <f t="shared" si="13"/>
        <v>124.99999999999999</v>
      </c>
      <c r="R23" s="27">
        <v>0</v>
      </c>
      <c r="S23" s="26">
        <v>3439</v>
      </c>
      <c r="T23" s="31" t="s">
        <v>50</v>
      </c>
      <c r="U23" s="74"/>
      <c r="V23" s="16">
        <v>9</v>
      </c>
      <c r="W23" s="25" t="s">
        <v>53</v>
      </c>
      <c r="X23" s="26">
        <v>1985</v>
      </c>
      <c r="Y23" s="26" t="s">
        <v>36</v>
      </c>
      <c r="Z23" s="31" t="s">
        <v>54</v>
      </c>
      <c r="AA23" s="27">
        <v>5</v>
      </c>
      <c r="AB23" s="31">
        <v>6</v>
      </c>
      <c r="AC23" s="32">
        <v>5028.2</v>
      </c>
      <c r="AD23" s="28">
        <v>4603.2</v>
      </c>
      <c r="AE23" s="32">
        <v>3645.9</v>
      </c>
      <c r="AF23" s="31">
        <v>307</v>
      </c>
      <c r="AG23" s="26" t="s">
        <v>38</v>
      </c>
      <c r="AH23" s="42">
        <v>3300</v>
      </c>
      <c r="AI23" s="43">
        <f t="shared" si="5"/>
        <v>2397.4500000000003</v>
      </c>
      <c r="AJ23" s="43">
        <f t="shared" si="14"/>
        <v>368.77500000000003</v>
      </c>
      <c r="AK23" s="43">
        <f t="shared" si="15"/>
        <v>368.77500000000003</v>
      </c>
      <c r="AL23" s="43">
        <f t="shared" si="16"/>
        <v>165</v>
      </c>
      <c r="AM23" s="20">
        <f t="shared" si="9"/>
        <v>476.80084324410331</v>
      </c>
      <c r="AN23" s="26">
        <v>3439</v>
      </c>
      <c r="AO23" s="19" t="s">
        <v>83</v>
      </c>
    </row>
    <row r="24" spans="1:41" ht="22.5" customHeight="1" x14ac:dyDescent="0.25">
      <c r="A24" s="36">
        <v>10</v>
      </c>
      <c r="B24" s="25" t="s">
        <v>51</v>
      </c>
      <c r="C24" s="26">
        <v>1975</v>
      </c>
      <c r="D24" s="26"/>
      <c r="E24" s="26" t="s">
        <v>37</v>
      </c>
      <c r="F24" s="27">
        <v>5</v>
      </c>
      <c r="G24" s="26">
        <v>2</v>
      </c>
      <c r="H24" s="28">
        <v>1817</v>
      </c>
      <c r="I24" s="28">
        <v>1698</v>
      </c>
      <c r="J24" s="28">
        <v>1006</v>
      </c>
      <c r="K24" s="29">
        <v>117</v>
      </c>
      <c r="L24" s="26" t="s">
        <v>38</v>
      </c>
      <c r="M24" s="24">
        <v>1849.5620000000001</v>
      </c>
      <c r="N24" s="24">
        <f t="shared" si="10"/>
        <v>1343.7067930000001</v>
      </c>
      <c r="O24" s="24">
        <f t="shared" si="11"/>
        <v>206.68855350000001</v>
      </c>
      <c r="P24" s="24">
        <f t="shared" si="12"/>
        <v>206.68855350000001</v>
      </c>
      <c r="Q24" s="24">
        <f t="shared" si="13"/>
        <v>92.478100000000012</v>
      </c>
      <c r="R24" s="27">
        <v>0</v>
      </c>
      <c r="S24" s="26">
        <v>3439</v>
      </c>
      <c r="T24" s="31" t="s">
        <v>52</v>
      </c>
      <c r="U24" s="74"/>
      <c r="V24" s="16">
        <v>10</v>
      </c>
      <c r="W24" s="25" t="s">
        <v>56</v>
      </c>
      <c r="X24" s="26">
        <v>1975</v>
      </c>
      <c r="Y24" s="26" t="s">
        <v>36</v>
      </c>
      <c r="Z24" s="26" t="s">
        <v>41</v>
      </c>
      <c r="AA24" s="27">
        <v>5</v>
      </c>
      <c r="AB24" s="26">
        <v>6</v>
      </c>
      <c r="AC24" s="28">
        <v>4893</v>
      </c>
      <c r="AD24" s="28">
        <v>4501.7</v>
      </c>
      <c r="AE24" s="28">
        <v>2755.5</v>
      </c>
      <c r="AF24" s="29">
        <v>236</v>
      </c>
      <c r="AG24" s="26" t="s">
        <v>38</v>
      </c>
      <c r="AH24" s="42">
        <v>3721.44</v>
      </c>
      <c r="AI24" s="43">
        <f t="shared" si="5"/>
        <v>2703.6261600000003</v>
      </c>
      <c r="AJ24" s="43">
        <f t="shared" si="14"/>
        <v>415.87092000000001</v>
      </c>
      <c r="AK24" s="43">
        <f t="shared" si="15"/>
        <v>415.87092000000001</v>
      </c>
      <c r="AL24" s="43">
        <f t="shared" si="16"/>
        <v>186.072</v>
      </c>
      <c r="AM24" s="20">
        <f t="shared" si="9"/>
        <v>552.54979767014117</v>
      </c>
      <c r="AN24" s="26">
        <v>3439</v>
      </c>
      <c r="AO24" s="19" t="s">
        <v>83</v>
      </c>
    </row>
    <row r="25" spans="1:41" s="1" customFormat="1" ht="22.5" customHeight="1" x14ac:dyDescent="0.25">
      <c r="A25" s="36">
        <v>11</v>
      </c>
      <c r="B25" s="25" t="s">
        <v>76</v>
      </c>
      <c r="C25" s="26">
        <v>1971</v>
      </c>
      <c r="D25" s="26" t="s">
        <v>36</v>
      </c>
      <c r="E25" s="26" t="s">
        <v>54</v>
      </c>
      <c r="F25" s="27">
        <v>5</v>
      </c>
      <c r="G25" s="26">
        <v>4</v>
      </c>
      <c r="H25" s="28">
        <v>3553</v>
      </c>
      <c r="I25" s="28">
        <v>3201</v>
      </c>
      <c r="J25" s="28">
        <v>1878</v>
      </c>
      <c r="K25" s="29">
        <v>167</v>
      </c>
      <c r="L25" s="26" t="s">
        <v>38</v>
      </c>
      <c r="M25" s="24"/>
      <c r="N25" s="24"/>
      <c r="O25" s="24"/>
      <c r="P25" s="24"/>
      <c r="Q25" s="24"/>
      <c r="R25" s="27"/>
      <c r="S25" s="26"/>
      <c r="T25" s="31"/>
      <c r="U25" s="74"/>
      <c r="V25" s="36">
        <v>11</v>
      </c>
      <c r="W25" s="25" t="s">
        <v>81</v>
      </c>
      <c r="X25" s="40">
        <v>1985</v>
      </c>
      <c r="Y25" s="26" t="s">
        <v>36</v>
      </c>
      <c r="Z25" s="26" t="s">
        <v>41</v>
      </c>
      <c r="AA25" s="39">
        <v>9</v>
      </c>
      <c r="AB25" s="26">
        <v>7</v>
      </c>
      <c r="AC25" s="28">
        <v>14178</v>
      </c>
      <c r="AD25" s="28">
        <v>11181</v>
      </c>
      <c r="AE25" s="28">
        <v>5512.3</v>
      </c>
      <c r="AF25" s="29">
        <v>621</v>
      </c>
      <c r="AG25" s="26" t="s">
        <v>38</v>
      </c>
      <c r="AH25" s="42">
        <v>5577.9</v>
      </c>
      <c r="AI25" s="43">
        <f t="shared" si="5"/>
        <v>4052.3443499999998</v>
      </c>
      <c r="AJ25" s="43">
        <f t="shared" si="14"/>
        <v>623.33032500000002</v>
      </c>
      <c r="AK25" s="43">
        <f t="shared" si="15"/>
        <v>623.33032500000002</v>
      </c>
      <c r="AL25" s="43">
        <f t="shared" si="16"/>
        <v>278.89499999999998</v>
      </c>
      <c r="AM25" s="20">
        <f t="shared" si="9"/>
        <v>285.81918112568763</v>
      </c>
      <c r="AN25" s="26">
        <v>3040</v>
      </c>
      <c r="AO25" s="19" t="s">
        <v>83</v>
      </c>
    </row>
    <row r="26" spans="1:41" ht="22.5" customHeight="1" x14ac:dyDescent="0.25">
      <c r="A26" s="36">
        <v>12</v>
      </c>
      <c r="B26" s="25" t="s">
        <v>53</v>
      </c>
      <c r="C26" s="26">
        <v>1985</v>
      </c>
      <c r="D26" s="26" t="s">
        <v>36</v>
      </c>
      <c r="E26" s="31" t="s">
        <v>54</v>
      </c>
      <c r="F26" s="27">
        <v>5</v>
      </c>
      <c r="G26" s="31">
        <v>6</v>
      </c>
      <c r="H26" s="32">
        <v>5028.2</v>
      </c>
      <c r="I26" s="28">
        <v>4603.2</v>
      </c>
      <c r="J26" s="32">
        <v>3645.9</v>
      </c>
      <c r="K26" s="31">
        <v>307</v>
      </c>
      <c r="L26" s="26" t="s">
        <v>38</v>
      </c>
      <c r="M26" s="24">
        <v>3299.9999999999995</v>
      </c>
      <c r="N26" s="24">
        <f t="shared" si="10"/>
        <v>2397.4499999999998</v>
      </c>
      <c r="O26" s="24">
        <f t="shared" si="11"/>
        <v>368.77499999999998</v>
      </c>
      <c r="P26" s="24">
        <f t="shared" si="12"/>
        <v>368.77499999999998</v>
      </c>
      <c r="Q26" s="24">
        <f t="shared" si="13"/>
        <v>165</v>
      </c>
      <c r="R26" s="27">
        <v>0</v>
      </c>
      <c r="S26" s="26">
        <v>3439</v>
      </c>
      <c r="T26" s="31" t="s">
        <v>55</v>
      </c>
      <c r="U26" s="74"/>
      <c r="V26" s="16">
        <v>12</v>
      </c>
      <c r="W26" s="25" t="s">
        <v>80</v>
      </c>
      <c r="X26" s="26">
        <v>1989</v>
      </c>
      <c r="Y26" s="26" t="s">
        <v>36</v>
      </c>
      <c r="Z26" s="26" t="s">
        <v>41</v>
      </c>
      <c r="AA26" s="27">
        <v>5</v>
      </c>
      <c r="AB26" s="26">
        <v>4</v>
      </c>
      <c r="AC26" s="28">
        <v>3556.9</v>
      </c>
      <c r="AD26" s="28">
        <v>3156.9</v>
      </c>
      <c r="AE26" s="28">
        <v>1605</v>
      </c>
      <c r="AF26" s="29">
        <v>183</v>
      </c>
      <c r="AG26" s="26" t="s">
        <v>38</v>
      </c>
      <c r="AH26" s="42">
        <v>2303.7399999999998</v>
      </c>
      <c r="AI26" s="43">
        <f t="shared" si="5"/>
        <v>1673.6671099999999</v>
      </c>
      <c r="AJ26" s="43">
        <f t="shared" si="14"/>
        <v>257.44294500000001</v>
      </c>
      <c r="AK26" s="43">
        <f t="shared" si="15"/>
        <v>257.44294500000001</v>
      </c>
      <c r="AL26" s="43">
        <f t="shared" si="16"/>
        <v>115.187</v>
      </c>
      <c r="AM26" s="20">
        <f t="shared" si="9"/>
        <v>470.54095139025554</v>
      </c>
      <c r="AN26" s="26">
        <v>3439</v>
      </c>
      <c r="AO26" s="19" t="s">
        <v>83</v>
      </c>
    </row>
    <row r="27" spans="1:41" ht="22.5" customHeight="1" x14ac:dyDescent="0.25">
      <c r="A27" s="36">
        <v>14</v>
      </c>
      <c r="B27" s="25" t="s">
        <v>80</v>
      </c>
      <c r="C27" s="26">
        <v>1989</v>
      </c>
      <c r="D27" s="26" t="s">
        <v>36</v>
      </c>
      <c r="E27" s="26" t="s">
        <v>41</v>
      </c>
      <c r="F27" s="27">
        <v>5</v>
      </c>
      <c r="G27" s="26">
        <v>4</v>
      </c>
      <c r="H27" s="28">
        <v>3556.9</v>
      </c>
      <c r="I27" s="28">
        <v>3156.9</v>
      </c>
      <c r="J27" s="28">
        <v>1605</v>
      </c>
      <c r="K27" s="29">
        <v>183</v>
      </c>
      <c r="L27" s="26" t="s">
        <v>38</v>
      </c>
      <c r="M27" s="24">
        <v>2663.96</v>
      </c>
      <c r="N27" s="24">
        <f t="shared" si="10"/>
        <v>1935.3669400000001</v>
      </c>
      <c r="O27" s="24">
        <f t="shared" si="11"/>
        <v>297.69753000000003</v>
      </c>
      <c r="P27" s="24">
        <f t="shared" si="12"/>
        <v>297.69753000000003</v>
      </c>
      <c r="Q27" s="24">
        <f t="shared" si="13"/>
        <v>133.19800000000001</v>
      </c>
      <c r="R27" s="27">
        <v>0</v>
      </c>
      <c r="S27" s="26">
        <v>3439</v>
      </c>
      <c r="T27" s="31" t="s">
        <v>57</v>
      </c>
      <c r="U27" s="74"/>
      <c r="V27" s="16">
        <v>13</v>
      </c>
      <c r="W27" s="30" t="s">
        <v>58</v>
      </c>
      <c r="X27" s="26">
        <v>1964</v>
      </c>
      <c r="Y27" s="26" t="s">
        <v>36</v>
      </c>
      <c r="Z27" s="26" t="s">
        <v>59</v>
      </c>
      <c r="AA27" s="27">
        <v>5</v>
      </c>
      <c r="AB27" s="26">
        <v>3</v>
      </c>
      <c r="AC27" s="28">
        <v>3244.4</v>
      </c>
      <c r="AD27" s="28">
        <v>2984.4</v>
      </c>
      <c r="AE27" s="28">
        <v>2766.1</v>
      </c>
      <c r="AF27" s="26">
        <v>145</v>
      </c>
      <c r="AG27" s="26" t="s">
        <v>38</v>
      </c>
      <c r="AH27" s="42">
        <v>2150.9</v>
      </c>
      <c r="AI27" s="43">
        <f t="shared" si="5"/>
        <v>1562.6288500000001</v>
      </c>
      <c r="AJ27" s="43">
        <f t="shared" si="14"/>
        <v>240.36307500000001</v>
      </c>
      <c r="AK27" s="43">
        <f t="shared" si="15"/>
        <v>240.36307500000001</v>
      </c>
      <c r="AL27" s="43">
        <f t="shared" si="16"/>
        <v>107.54500000000002</v>
      </c>
      <c r="AM27" s="20">
        <f t="shared" si="9"/>
        <v>481.63877758599432</v>
      </c>
      <c r="AN27" s="26">
        <v>3439</v>
      </c>
      <c r="AO27" s="19" t="s">
        <v>83</v>
      </c>
    </row>
    <row r="28" spans="1:41" ht="22.5" customHeight="1" x14ac:dyDescent="0.25">
      <c r="A28" s="36">
        <v>15</v>
      </c>
      <c r="B28" s="30" t="s">
        <v>58</v>
      </c>
      <c r="C28" s="26">
        <v>1964</v>
      </c>
      <c r="D28" s="26" t="s">
        <v>36</v>
      </c>
      <c r="E28" s="26" t="s">
        <v>59</v>
      </c>
      <c r="F28" s="27">
        <v>5</v>
      </c>
      <c r="G28" s="26">
        <v>3</v>
      </c>
      <c r="H28" s="28">
        <v>3244.4</v>
      </c>
      <c r="I28" s="28">
        <v>2984.4</v>
      </c>
      <c r="J28" s="28">
        <v>2766.1</v>
      </c>
      <c r="K28" s="26">
        <v>145</v>
      </c>
      <c r="L28" s="26" t="s">
        <v>38</v>
      </c>
      <c r="M28" s="24">
        <v>2150.9</v>
      </c>
      <c r="N28" s="24">
        <f t="shared" si="10"/>
        <v>1562.6288500000001</v>
      </c>
      <c r="O28" s="24">
        <f t="shared" si="11"/>
        <v>240.36307500000001</v>
      </c>
      <c r="P28" s="24">
        <f t="shared" si="12"/>
        <v>240.36307500000001</v>
      </c>
      <c r="Q28" s="24">
        <f t="shared" si="13"/>
        <v>107.54500000000002</v>
      </c>
      <c r="R28" s="27">
        <v>0</v>
      </c>
      <c r="S28" s="26">
        <v>3439</v>
      </c>
      <c r="T28" s="31" t="s">
        <v>60</v>
      </c>
      <c r="U28" s="74"/>
      <c r="V28" s="36">
        <v>14</v>
      </c>
      <c r="W28" s="30" t="s">
        <v>61</v>
      </c>
      <c r="X28" s="26">
        <v>1965</v>
      </c>
      <c r="Y28" s="26" t="s">
        <v>36</v>
      </c>
      <c r="Z28" s="26" t="s">
        <v>41</v>
      </c>
      <c r="AA28" s="27">
        <v>5</v>
      </c>
      <c r="AB28" s="26">
        <v>3</v>
      </c>
      <c r="AC28" s="28">
        <v>3170.5</v>
      </c>
      <c r="AD28" s="28">
        <v>2985.5</v>
      </c>
      <c r="AE28" s="28">
        <v>2641.5</v>
      </c>
      <c r="AF28" s="26">
        <v>141</v>
      </c>
      <c r="AG28" s="26" t="s">
        <v>38</v>
      </c>
      <c r="AH28" s="42">
        <v>2337.94</v>
      </c>
      <c r="AI28" s="43">
        <f t="shared" si="5"/>
        <v>1698.51341</v>
      </c>
      <c r="AJ28" s="43">
        <f t="shared" si="14"/>
        <v>261.26479499999999</v>
      </c>
      <c r="AK28" s="43">
        <f t="shared" si="15"/>
        <v>261.26479499999999</v>
      </c>
      <c r="AL28" s="43">
        <f t="shared" si="16"/>
        <v>116.89700000000001</v>
      </c>
      <c r="AM28" s="20">
        <f t="shared" si="9"/>
        <v>535.72414761078687</v>
      </c>
      <c r="AN28" s="26">
        <v>3439</v>
      </c>
      <c r="AO28" s="19" t="s">
        <v>83</v>
      </c>
    </row>
    <row r="29" spans="1:41" ht="22.5" customHeight="1" x14ac:dyDescent="0.25">
      <c r="A29" s="36">
        <v>16</v>
      </c>
      <c r="B29" s="30" t="s">
        <v>61</v>
      </c>
      <c r="C29" s="26">
        <v>1965</v>
      </c>
      <c r="D29" s="26" t="s">
        <v>36</v>
      </c>
      <c r="E29" s="26" t="s">
        <v>41</v>
      </c>
      <c r="F29" s="27">
        <v>5</v>
      </c>
      <c r="G29" s="26">
        <v>3</v>
      </c>
      <c r="H29" s="28">
        <v>3170.5</v>
      </c>
      <c r="I29" s="28">
        <v>2985.5</v>
      </c>
      <c r="J29" s="28">
        <v>2641.5</v>
      </c>
      <c r="K29" s="26">
        <v>141</v>
      </c>
      <c r="L29" s="26" t="s">
        <v>38</v>
      </c>
      <c r="M29" s="24">
        <v>2337.9399999999996</v>
      </c>
      <c r="N29" s="24">
        <f t="shared" si="10"/>
        <v>1698.5134099999998</v>
      </c>
      <c r="O29" s="24">
        <f t="shared" si="11"/>
        <v>261.26479499999994</v>
      </c>
      <c r="P29" s="24">
        <f t="shared" si="12"/>
        <v>261.26479499999994</v>
      </c>
      <c r="Q29" s="24">
        <f t="shared" si="13"/>
        <v>116.89699999999999</v>
      </c>
      <c r="R29" s="27">
        <v>0</v>
      </c>
      <c r="S29" s="26">
        <v>3439</v>
      </c>
      <c r="T29" s="31" t="s">
        <v>62</v>
      </c>
      <c r="U29" s="74"/>
      <c r="V29" s="16">
        <v>15</v>
      </c>
      <c r="W29" s="30" t="s">
        <v>63</v>
      </c>
      <c r="X29" s="26">
        <v>1963</v>
      </c>
      <c r="Y29" s="26" t="s">
        <v>36</v>
      </c>
      <c r="Z29" s="26" t="s">
        <v>37</v>
      </c>
      <c r="AA29" s="27">
        <v>4</v>
      </c>
      <c r="AB29" s="26">
        <v>2</v>
      </c>
      <c r="AC29" s="28">
        <v>2151</v>
      </c>
      <c r="AD29" s="28">
        <v>2064.9</v>
      </c>
      <c r="AE29" s="28">
        <v>412.2</v>
      </c>
      <c r="AF29" s="26">
        <v>183</v>
      </c>
      <c r="AG29" s="26" t="s">
        <v>38</v>
      </c>
      <c r="AH29" s="42">
        <v>2447.1509999999998</v>
      </c>
      <c r="AI29" s="43">
        <f t="shared" si="5"/>
        <v>1777.8552015</v>
      </c>
      <c r="AJ29" s="43">
        <f t="shared" si="14"/>
        <v>273.46912424999999</v>
      </c>
      <c r="AK29" s="43">
        <f t="shared" si="15"/>
        <v>273.46912424999999</v>
      </c>
      <c r="AL29" s="43">
        <f t="shared" si="16"/>
        <v>122.35755</v>
      </c>
      <c r="AM29" s="20">
        <f t="shared" si="9"/>
        <v>826.52496582984656</v>
      </c>
      <c r="AN29" s="26">
        <v>3439</v>
      </c>
      <c r="AO29" s="19" t="s">
        <v>83</v>
      </c>
    </row>
    <row r="30" spans="1:41" ht="22.5" customHeight="1" x14ac:dyDescent="0.25">
      <c r="A30" s="36">
        <v>17</v>
      </c>
      <c r="B30" s="30" t="s">
        <v>63</v>
      </c>
      <c r="C30" s="26">
        <v>1963</v>
      </c>
      <c r="D30" s="26" t="s">
        <v>36</v>
      </c>
      <c r="E30" s="26" t="s">
        <v>37</v>
      </c>
      <c r="F30" s="27">
        <v>4</v>
      </c>
      <c r="G30" s="26">
        <v>2</v>
      </c>
      <c r="H30" s="28">
        <v>2151</v>
      </c>
      <c r="I30" s="28">
        <v>2064.9</v>
      </c>
      <c r="J30" s="28">
        <v>412.2</v>
      </c>
      <c r="K30" s="26">
        <v>183</v>
      </c>
      <c r="L30" s="26" t="s">
        <v>38</v>
      </c>
      <c r="M30" s="24">
        <v>2447.1509999999998</v>
      </c>
      <c r="N30" s="24">
        <f t="shared" si="10"/>
        <v>1777.8552015</v>
      </c>
      <c r="O30" s="24">
        <f t="shared" si="11"/>
        <v>273.46912424999999</v>
      </c>
      <c r="P30" s="24">
        <f t="shared" si="12"/>
        <v>273.46912424999999</v>
      </c>
      <c r="Q30" s="24">
        <f t="shared" si="13"/>
        <v>122.35755</v>
      </c>
      <c r="R30" s="27">
        <v>0</v>
      </c>
      <c r="S30" s="26">
        <v>3439</v>
      </c>
      <c r="T30" s="31" t="s">
        <v>64</v>
      </c>
      <c r="U30" s="74"/>
      <c r="V30" s="16">
        <v>16</v>
      </c>
      <c r="W30" s="30" t="s">
        <v>111</v>
      </c>
      <c r="X30" s="26">
        <v>1976</v>
      </c>
      <c r="Y30" s="26" t="s">
        <v>36</v>
      </c>
      <c r="Z30" s="31" t="s">
        <v>37</v>
      </c>
      <c r="AA30" s="27">
        <v>5</v>
      </c>
      <c r="AB30" s="31">
        <v>1</v>
      </c>
      <c r="AC30" s="32">
        <v>1201</v>
      </c>
      <c r="AD30" s="28">
        <v>1059</v>
      </c>
      <c r="AE30" s="32">
        <v>1059</v>
      </c>
      <c r="AF30" s="31">
        <v>50</v>
      </c>
      <c r="AG30" s="26" t="s">
        <v>38</v>
      </c>
      <c r="AH30" s="42">
        <v>1422.42</v>
      </c>
      <c r="AI30" s="43">
        <f t="shared" si="5"/>
        <v>1033.38813</v>
      </c>
      <c r="AJ30" s="43">
        <f t="shared" si="14"/>
        <v>158.95543500000002</v>
      </c>
      <c r="AK30" s="43">
        <f t="shared" si="15"/>
        <v>158.95543500000002</v>
      </c>
      <c r="AL30" s="43">
        <f t="shared" si="16"/>
        <v>71.121000000000009</v>
      </c>
      <c r="AM30" s="20">
        <f t="shared" si="9"/>
        <v>860.43974188176514</v>
      </c>
      <c r="AN30" s="26">
        <v>3439</v>
      </c>
      <c r="AO30" s="19" t="s">
        <v>83</v>
      </c>
    </row>
    <row r="31" spans="1:41" ht="22.5" customHeight="1" x14ac:dyDescent="0.25">
      <c r="A31" s="36">
        <v>18</v>
      </c>
      <c r="B31" s="30" t="s">
        <v>77</v>
      </c>
      <c r="C31" s="26">
        <v>1975</v>
      </c>
      <c r="D31" s="26" t="s">
        <v>36</v>
      </c>
      <c r="E31" s="26" t="s">
        <v>37</v>
      </c>
      <c r="F31" s="27">
        <v>5</v>
      </c>
      <c r="G31" s="26">
        <v>1</v>
      </c>
      <c r="H31" s="28">
        <v>1197.9000000000001</v>
      </c>
      <c r="I31" s="28">
        <v>1054.9000000000001</v>
      </c>
      <c r="J31" s="28">
        <v>1054.9000000000001</v>
      </c>
      <c r="K31" s="26">
        <v>49</v>
      </c>
      <c r="L31" s="26" t="s">
        <v>38</v>
      </c>
      <c r="M31" s="24"/>
      <c r="N31" s="24"/>
      <c r="O31" s="24"/>
      <c r="P31" s="24"/>
      <c r="Q31" s="24"/>
      <c r="R31" s="27"/>
      <c r="S31" s="26"/>
      <c r="T31" s="31"/>
      <c r="U31" s="74"/>
      <c r="V31" s="36">
        <v>17</v>
      </c>
      <c r="W31" s="30" t="s">
        <v>110</v>
      </c>
      <c r="X31" s="26">
        <v>1976</v>
      </c>
      <c r="Y31" s="26" t="s">
        <v>36</v>
      </c>
      <c r="Z31" s="31" t="s">
        <v>37</v>
      </c>
      <c r="AA31" s="27">
        <v>5</v>
      </c>
      <c r="AB31" s="31">
        <v>1</v>
      </c>
      <c r="AC31" s="32">
        <v>1189.0999999999999</v>
      </c>
      <c r="AD31" s="28">
        <v>1046.0999999999999</v>
      </c>
      <c r="AE31" s="32">
        <v>1046.0999999999999</v>
      </c>
      <c r="AF31" s="31">
        <v>64</v>
      </c>
      <c r="AG31" s="26" t="s">
        <v>38</v>
      </c>
      <c r="AH31" s="42">
        <v>1422.42</v>
      </c>
      <c r="AI31" s="43">
        <f t="shared" si="5"/>
        <v>1033.38813</v>
      </c>
      <c r="AJ31" s="43">
        <f t="shared" si="14"/>
        <v>158.95543500000002</v>
      </c>
      <c r="AK31" s="43">
        <f t="shared" si="15"/>
        <v>158.95543500000002</v>
      </c>
      <c r="AL31" s="43">
        <f t="shared" si="16"/>
        <v>71.121000000000009</v>
      </c>
      <c r="AM31" s="20">
        <f t="shared" si="9"/>
        <v>869.05065175342713</v>
      </c>
      <c r="AN31" s="26">
        <v>3439</v>
      </c>
      <c r="AO31" s="19" t="s">
        <v>83</v>
      </c>
    </row>
    <row r="32" spans="1:41" s="1" customFormat="1" ht="22.5" customHeight="1" x14ac:dyDescent="0.25">
      <c r="A32" s="36">
        <v>20</v>
      </c>
      <c r="B32" s="30" t="s">
        <v>66</v>
      </c>
      <c r="C32" s="26">
        <v>1976</v>
      </c>
      <c r="D32" s="26" t="s">
        <v>36</v>
      </c>
      <c r="E32" s="31" t="s">
        <v>37</v>
      </c>
      <c r="F32" s="27">
        <v>5</v>
      </c>
      <c r="G32" s="31">
        <v>1</v>
      </c>
      <c r="H32" s="32">
        <v>1189.0999999999999</v>
      </c>
      <c r="I32" s="28">
        <v>1046.0999999999999</v>
      </c>
      <c r="J32" s="32">
        <v>1046.0999999999999</v>
      </c>
      <c r="K32" s="31">
        <v>64</v>
      </c>
      <c r="L32" s="26" t="s">
        <v>38</v>
      </c>
      <c r="M32" s="24">
        <v>1229.31</v>
      </c>
      <c r="N32" s="24">
        <f t="shared" si="10"/>
        <v>893.09371499999997</v>
      </c>
      <c r="O32" s="24">
        <f t="shared" si="11"/>
        <v>137.3753925</v>
      </c>
      <c r="P32" s="24">
        <f t="shared" si="12"/>
        <v>137.3753925</v>
      </c>
      <c r="Q32" s="24">
        <f t="shared" si="13"/>
        <v>61.465499999999999</v>
      </c>
      <c r="R32" s="27">
        <v>0</v>
      </c>
      <c r="S32" s="26">
        <v>3439</v>
      </c>
      <c r="T32" s="31" t="s">
        <v>67</v>
      </c>
      <c r="U32" s="74"/>
      <c r="V32" s="16">
        <v>18</v>
      </c>
      <c r="W32" s="30" t="s">
        <v>82</v>
      </c>
      <c r="X32" s="26">
        <v>1999</v>
      </c>
      <c r="Y32" s="26" t="s">
        <v>36</v>
      </c>
      <c r="Z32" s="31" t="s">
        <v>41</v>
      </c>
      <c r="AA32" s="27">
        <v>9</v>
      </c>
      <c r="AB32" s="31">
        <v>3</v>
      </c>
      <c r="AC32" s="32">
        <v>4741.8</v>
      </c>
      <c r="AD32" s="28">
        <v>4305.8</v>
      </c>
      <c r="AE32" s="32">
        <v>2443.1</v>
      </c>
      <c r="AF32" s="31">
        <v>210</v>
      </c>
      <c r="AG32" s="26" t="s">
        <v>38</v>
      </c>
      <c r="AH32" s="42">
        <v>2140.0569999999998</v>
      </c>
      <c r="AI32" s="43">
        <f t="shared" si="5"/>
        <v>1554.7514105</v>
      </c>
      <c r="AJ32" s="43">
        <f t="shared" si="14"/>
        <v>239.15136974999999</v>
      </c>
      <c r="AK32" s="43">
        <f t="shared" si="15"/>
        <v>239.15136974999999</v>
      </c>
      <c r="AL32" s="43">
        <f t="shared" si="16"/>
        <v>107.00285</v>
      </c>
      <c r="AM32" s="20">
        <f t="shared" si="9"/>
        <v>327.88211449238685</v>
      </c>
      <c r="AN32" s="41">
        <v>3040</v>
      </c>
      <c r="AO32" s="19" t="s">
        <v>83</v>
      </c>
    </row>
    <row r="33" spans="1:41" ht="22.5" customHeight="1" x14ac:dyDescent="0.25">
      <c r="A33" s="36">
        <v>21</v>
      </c>
      <c r="B33" s="25" t="s">
        <v>68</v>
      </c>
      <c r="C33" s="26">
        <v>1989</v>
      </c>
      <c r="D33" s="26" t="s">
        <v>36</v>
      </c>
      <c r="E33" s="26" t="s">
        <v>54</v>
      </c>
      <c r="F33" s="27">
        <v>5</v>
      </c>
      <c r="G33" s="26">
        <v>4</v>
      </c>
      <c r="H33" s="28">
        <v>3057</v>
      </c>
      <c r="I33" s="28">
        <v>2727</v>
      </c>
      <c r="J33" s="28">
        <v>1469.3</v>
      </c>
      <c r="K33" s="29">
        <v>132</v>
      </c>
      <c r="L33" s="26" t="s">
        <v>38</v>
      </c>
      <c r="M33" s="24">
        <v>2643.3220000000001</v>
      </c>
      <c r="N33" s="24">
        <f t="shared" si="10"/>
        <v>1920.3734330000002</v>
      </c>
      <c r="O33" s="24">
        <f t="shared" si="11"/>
        <v>295.3912335</v>
      </c>
      <c r="P33" s="24">
        <f t="shared" si="12"/>
        <v>295.3912335</v>
      </c>
      <c r="Q33" s="24">
        <f t="shared" si="13"/>
        <v>132.1661</v>
      </c>
      <c r="R33" s="27">
        <v>0</v>
      </c>
      <c r="S33" s="26">
        <v>3439</v>
      </c>
      <c r="T33" s="31" t="s">
        <v>69</v>
      </c>
      <c r="U33" s="74"/>
      <c r="V33" s="16">
        <v>19</v>
      </c>
      <c r="W33" s="25" t="s">
        <v>68</v>
      </c>
      <c r="X33" s="26">
        <v>1989</v>
      </c>
      <c r="Y33" s="26" t="s">
        <v>36</v>
      </c>
      <c r="Z33" s="26" t="s">
        <v>54</v>
      </c>
      <c r="AA33" s="27">
        <v>5</v>
      </c>
      <c r="AB33" s="26">
        <v>4</v>
      </c>
      <c r="AC33" s="28">
        <v>3057</v>
      </c>
      <c r="AD33" s="28">
        <v>2727</v>
      </c>
      <c r="AE33" s="28">
        <v>1469.3</v>
      </c>
      <c r="AF33" s="29">
        <v>132</v>
      </c>
      <c r="AG33" s="26" t="s">
        <v>38</v>
      </c>
      <c r="AH33" s="42">
        <v>2339.08</v>
      </c>
      <c r="AI33" s="43">
        <f>AH33*72.65%</f>
        <v>1699.3416199999999</v>
      </c>
      <c r="AJ33" s="43">
        <f>AH33*11.175%</f>
        <v>261.39218999999997</v>
      </c>
      <c r="AK33" s="43">
        <f>AH33*11.175%</f>
        <v>261.39218999999997</v>
      </c>
      <c r="AL33" s="43">
        <f>AH33*5%</f>
        <v>116.95400000000001</v>
      </c>
      <c r="AM33" s="20">
        <f>AI33/AC33*1000</f>
        <v>555.88538436375529</v>
      </c>
      <c r="AN33" s="26">
        <v>3439</v>
      </c>
      <c r="AO33" s="19" t="s">
        <v>83</v>
      </c>
    </row>
    <row r="34" spans="1:41" ht="22.5" customHeight="1" thickBot="1" x14ac:dyDescent="0.3">
      <c r="A34" s="36">
        <v>22</v>
      </c>
      <c r="B34" s="30" t="s">
        <v>70</v>
      </c>
      <c r="C34" s="26">
        <v>1972</v>
      </c>
      <c r="D34" s="26" t="s">
        <v>36</v>
      </c>
      <c r="E34" s="26" t="s">
        <v>54</v>
      </c>
      <c r="F34" s="27">
        <v>5</v>
      </c>
      <c r="G34" s="26">
        <v>4</v>
      </c>
      <c r="H34" s="28">
        <v>3549</v>
      </c>
      <c r="I34" s="28">
        <v>3143</v>
      </c>
      <c r="J34" s="28">
        <v>1800.9</v>
      </c>
      <c r="K34" s="29">
        <v>199</v>
      </c>
      <c r="L34" s="26" t="s">
        <v>38</v>
      </c>
      <c r="M34" s="24">
        <v>3690.7539999999999</v>
      </c>
      <c r="N34" s="24">
        <f t="shared" si="10"/>
        <v>2681.3327810000001</v>
      </c>
      <c r="O34" s="24">
        <f t="shared" si="11"/>
        <v>412.44175949999999</v>
      </c>
      <c r="P34" s="24">
        <f t="shared" si="12"/>
        <v>412.44175949999999</v>
      </c>
      <c r="Q34" s="24">
        <f t="shared" si="13"/>
        <v>184.5377</v>
      </c>
      <c r="R34" s="27">
        <v>0</v>
      </c>
      <c r="S34" s="26">
        <v>3439</v>
      </c>
      <c r="T34" s="31" t="s">
        <v>71</v>
      </c>
      <c r="U34" s="74"/>
      <c r="V34" s="16">
        <v>20</v>
      </c>
      <c r="W34" s="25" t="s">
        <v>86</v>
      </c>
      <c r="X34" s="26">
        <v>1976</v>
      </c>
      <c r="Y34" s="26" t="s">
        <v>36</v>
      </c>
      <c r="Z34" s="26" t="s">
        <v>41</v>
      </c>
      <c r="AA34" s="27">
        <v>5</v>
      </c>
      <c r="AB34" s="26">
        <v>8</v>
      </c>
      <c r="AC34" s="28">
        <v>7127</v>
      </c>
      <c r="AD34" s="28">
        <v>6787</v>
      </c>
      <c r="AE34" s="28">
        <v>3590.4</v>
      </c>
      <c r="AF34" s="29">
        <v>328</v>
      </c>
      <c r="AG34" s="26" t="s">
        <v>38</v>
      </c>
      <c r="AH34" s="48">
        <v>4542.72</v>
      </c>
      <c r="AI34" s="43">
        <f>AH34*72.65%</f>
        <v>3300.2860800000003</v>
      </c>
      <c r="AJ34" s="43">
        <f>AH34*11.175%</f>
        <v>507.64896000000005</v>
      </c>
      <c r="AK34" s="43">
        <f>AH34*11.175%</f>
        <v>507.64896000000005</v>
      </c>
      <c r="AL34" s="43">
        <f>AH34*5%</f>
        <v>227.13600000000002</v>
      </c>
      <c r="AM34" s="20">
        <f>AI34/AC34*1000</f>
        <v>463.06806229830227</v>
      </c>
      <c r="AN34" s="26">
        <v>3439</v>
      </c>
      <c r="AO34" s="19" t="s">
        <v>83</v>
      </c>
    </row>
    <row r="35" spans="1:41" ht="22.5" customHeight="1" thickBot="1" x14ac:dyDescent="0.3">
      <c r="A35" s="33"/>
      <c r="B35" s="33" t="s">
        <v>72</v>
      </c>
      <c r="C35" s="34" t="s">
        <v>73</v>
      </c>
      <c r="D35" s="34" t="s">
        <v>73</v>
      </c>
      <c r="E35" s="34" t="s">
        <v>73</v>
      </c>
      <c r="F35" s="34" t="s">
        <v>73</v>
      </c>
      <c r="G35" s="34" t="s">
        <v>73</v>
      </c>
      <c r="H35" s="35">
        <v>52450.560000000005</v>
      </c>
      <c r="I35" s="35">
        <v>47587.4</v>
      </c>
      <c r="J35" s="35">
        <v>33662.199999999997</v>
      </c>
      <c r="K35" s="34">
        <v>2793</v>
      </c>
      <c r="L35" s="34" t="s">
        <v>73</v>
      </c>
      <c r="M35" s="24">
        <v>41470.988999999994</v>
      </c>
      <c r="N35" s="24">
        <f t="shared" si="10"/>
        <v>30128.673508499996</v>
      </c>
      <c r="O35" s="24">
        <f t="shared" si="11"/>
        <v>4634.3830207499996</v>
      </c>
      <c r="P35" s="24">
        <f t="shared" si="12"/>
        <v>4634.3830207499996</v>
      </c>
      <c r="Q35" s="24">
        <f t="shared" si="13"/>
        <v>2073.54945</v>
      </c>
      <c r="R35" s="37" t="s">
        <v>73</v>
      </c>
      <c r="S35" s="34" t="s">
        <v>73</v>
      </c>
      <c r="T35" s="34" t="s">
        <v>73</v>
      </c>
      <c r="U35" s="75"/>
      <c r="V35" s="36" t="s">
        <v>84</v>
      </c>
      <c r="W35" s="33" t="s">
        <v>72</v>
      </c>
      <c r="X35" s="34" t="s">
        <v>73</v>
      </c>
      <c r="Y35" s="34" t="s">
        <v>73</v>
      </c>
      <c r="Z35" s="34" t="s">
        <v>73</v>
      </c>
      <c r="AA35" s="34" t="s">
        <v>73</v>
      </c>
      <c r="AB35" s="34" t="s">
        <v>73</v>
      </c>
      <c r="AC35" s="35">
        <f>SUM(AC15:AC34)</f>
        <v>82692.560000000012</v>
      </c>
      <c r="AD35" s="35">
        <f>SUM(AD15:AD34)</f>
        <v>73389.100000000006</v>
      </c>
      <c r="AE35" s="35">
        <f>SUM(AE15:AE34)</f>
        <v>50133.299999999996</v>
      </c>
      <c r="AF35" s="34">
        <f>SUM(AF15:AF34)</f>
        <v>3970</v>
      </c>
      <c r="AG35" s="46" t="s">
        <v>73</v>
      </c>
      <c r="AH35" s="49">
        <v>58095.110999999997</v>
      </c>
      <c r="AI35" s="47">
        <f>AH35*72.65%</f>
        <v>42206.098141499999</v>
      </c>
      <c r="AJ35" s="43">
        <f t="shared" ref="AJ35" si="17">AH35*11.175%</f>
        <v>6492.1286542500002</v>
      </c>
      <c r="AK35" s="43">
        <f t="shared" ref="AK35" si="18">AH35*11.175%</f>
        <v>6492.1286542500002</v>
      </c>
      <c r="AL35" s="43">
        <f t="shared" ref="AL35" si="19">AH35*5%</f>
        <v>2904.7555499999999</v>
      </c>
      <c r="AM35" s="37" t="s">
        <v>73</v>
      </c>
      <c r="AN35" s="34" t="s">
        <v>73</v>
      </c>
      <c r="AO35" s="31" t="s">
        <v>73</v>
      </c>
    </row>
    <row r="36" spans="1:41" ht="22.5" customHeight="1" x14ac:dyDescent="0.25">
      <c r="H36" s="67"/>
    </row>
    <row r="37" spans="1:41" s="2" customFormat="1" ht="22.5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 s="76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x14ac:dyDescent="0.25">
      <c r="AJ38" s="2"/>
      <c r="AK38" s="2"/>
      <c r="AL38" s="2"/>
      <c r="AM38" s="2"/>
      <c r="AN38" s="2"/>
      <c r="AO38" s="2"/>
    </row>
  </sheetData>
  <mergeCells count="54">
    <mergeCell ref="A5:T5"/>
    <mergeCell ref="A6:T6"/>
    <mergeCell ref="A1:T1"/>
    <mergeCell ref="N11:Q11"/>
    <mergeCell ref="A2:T2"/>
    <mergeCell ref="A3:T3"/>
    <mergeCell ref="A4:T4"/>
    <mergeCell ref="L10:L13"/>
    <mergeCell ref="M10:Q10"/>
    <mergeCell ref="R10:R12"/>
    <mergeCell ref="S10:S12"/>
    <mergeCell ref="T10:T13"/>
    <mergeCell ref="C11:C13"/>
    <mergeCell ref="D11:D13"/>
    <mergeCell ref="I11:I12"/>
    <mergeCell ref="J11:J12"/>
    <mergeCell ref="A8:T8"/>
    <mergeCell ref="M11:M12"/>
    <mergeCell ref="A10:A13"/>
    <mergeCell ref="B10:B13"/>
    <mergeCell ref="C10:D10"/>
    <mergeCell ref="E10:E13"/>
    <mergeCell ref="F10:F13"/>
    <mergeCell ref="G10:G13"/>
    <mergeCell ref="H10:H12"/>
    <mergeCell ref="I10:J10"/>
    <mergeCell ref="K10:K12"/>
    <mergeCell ref="V1:AO1"/>
    <mergeCell ref="V2:AO2"/>
    <mergeCell ref="V3:AO3"/>
    <mergeCell ref="V4:AO4"/>
    <mergeCell ref="V5:AO5"/>
    <mergeCell ref="V6:AO6"/>
    <mergeCell ref="V10:V13"/>
    <mergeCell ref="W10:W13"/>
    <mergeCell ref="X10:Y10"/>
    <mergeCell ref="Z10:Z13"/>
    <mergeCell ref="AA10:AA13"/>
    <mergeCell ref="AB10:AB13"/>
    <mergeCell ref="AC10:AC12"/>
    <mergeCell ref="AD10:AE10"/>
    <mergeCell ref="AF10:AF12"/>
    <mergeCell ref="AG10:AG13"/>
    <mergeCell ref="AH10:AL10"/>
    <mergeCell ref="AM10:AM12"/>
    <mergeCell ref="AN10:AN12"/>
    <mergeCell ref="AO10:AO13"/>
    <mergeCell ref="V8:AF8"/>
    <mergeCell ref="AI11:AL11"/>
    <mergeCell ref="X11:X13"/>
    <mergeCell ref="Y11:Y13"/>
    <mergeCell ref="AD11:AD12"/>
    <mergeCell ref="AE11:AE12"/>
    <mergeCell ref="AH11:AH12"/>
  </mergeCells>
  <pageMargins left="0.39370078740157483" right="0.39370078740157483" top="0.59055118110236227" bottom="0.39370078740157483" header="0.31496062992125984" footer="0.31496062992125984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showWhiteSpace="0" view="pageLayout" workbookViewId="0">
      <selection sqref="A1:P4"/>
    </sheetView>
  </sheetViews>
  <sheetFormatPr defaultRowHeight="15" x14ac:dyDescent="0.25"/>
  <cols>
    <col min="1" max="1" width="4.28515625" customWidth="1"/>
    <col min="2" max="2" width="20.42578125" customWidth="1"/>
    <col min="8" max="8" width="6.28515625" customWidth="1"/>
    <col min="9" max="9" width="8.7109375" customWidth="1"/>
    <col min="10" max="10" width="6.85546875" customWidth="1"/>
    <col min="11" max="11" width="7.28515625" customWidth="1"/>
    <col min="12" max="12" width="9.5703125" customWidth="1"/>
    <col min="13" max="13" width="7.28515625" customWidth="1"/>
    <col min="14" max="14" width="6.5703125" customWidth="1"/>
    <col min="15" max="15" width="7.28515625" customWidth="1"/>
    <col min="16" max="16" width="7.7109375" customWidth="1"/>
    <col min="18" max="18" width="4" customWidth="1"/>
  </cols>
  <sheetData>
    <row r="1" spans="1:17" ht="18.75" customHeight="1" x14ac:dyDescent="0.25">
      <c r="A1" s="134" t="s">
        <v>87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66"/>
    </row>
    <row r="2" spans="1:17" x14ac:dyDescent="0.25">
      <c r="A2" s="134" t="s">
        <v>117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66"/>
    </row>
    <row r="3" spans="1:17" x14ac:dyDescent="0.25">
      <c r="A3" s="134" t="s">
        <v>118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</row>
    <row r="4" spans="1:17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7" x14ac:dyDescent="0.25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</row>
    <row r="6" spans="1:17" x14ac:dyDescent="0.25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</row>
    <row r="7" spans="1:17" ht="18.75" x14ac:dyDescent="0.3">
      <c r="A7" s="135" t="s">
        <v>88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</row>
    <row r="8" spans="1:17" ht="4.5" customHeight="1" thickBot="1" x14ac:dyDescent="0.3">
      <c r="A8" s="6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63.75" thickBot="1" x14ac:dyDescent="0.3">
      <c r="A9" s="136" t="s">
        <v>89</v>
      </c>
      <c r="B9" s="136" t="s">
        <v>9</v>
      </c>
      <c r="C9" s="50" t="s">
        <v>90</v>
      </c>
      <c r="D9" s="50" t="s">
        <v>91</v>
      </c>
      <c r="E9" s="51" t="s">
        <v>92</v>
      </c>
      <c r="F9" s="138" t="s">
        <v>93</v>
      </c>
      <c r="G9" s="139"/>
      <c r="H9" s="138" t="s">
        <v>94</v>
      </c>
      <c r="I9" s="139"/>
      <c r="J9" s="138" t="s">
        <v>95</v>
      </c>
      <c r="K9" s="139"/>
      <c r="L9" s="138" t="s">
        <v>96</v>
      </c>
      <c r="M9" s="139"/>
      <c r="N9" s="138" t="s">
        <v>97</v>
      </c>
      <c r="O9" s="139"/>
      <c r="P9" s="52" t="s">
        <v>98</v>
      </c>
    </row>
    <row r="10" spans="1:17" ht="15.75" thickBot="1" x14ac:dyDescent="0.3">
      <c r="A10" s="137"/>
      <c r="B10" s="137"/>
      <c r="C10" s="53" t="s">
        <v>99</v>
      </c>
      <c r="D10" s="53" t="s">
        <v>99</v>
      </c>
      <c r="E10" s="53" t="s">
        <v>99</v>
      </c>
      <c r="F10" s="53" t="s">
        <v>100</v>
      </c>
      <c r="G10" s="53" t="s">
        <v>99</v>
      </c>
      <c r="H10" s="53" t="s">
        <v>101</v>
      </c>
      <c r="I10" s="53" t="s">
        <v>99</v>
      </c>
      <c r="J10" s="53" t="s">
        <v>100</v>
      </c>
      <c r="K10" s="53" t="s">
        <v>99</v>
      </c>
      <c r="L10" s="53" t="s">
        <v>100</v>
      </c>
      <c r="M10" s="53" t="s">
        <v>99</v>
      </c>
      <c r="N10" s="53" t="s">
        <v>102</v>
      </c>
      <c r="O10" s="53" t="s">
        <v>99</v>
      </c>
      <c r="P10" s="54" t="s">
        <v>99</v>
      </c>
    </row>
    <row r="11" spans="1:17" ht="15.75" thickBot="1" x14ac:dyDescent="0.3">
      <c r="A11" s="84">
        <v>1</v>
      </c>
      <c r="B11" s="65">
        <v>2</v>
      </c>
      <c r="C11" s="65">
        <v>3</v>
      </c>
      <c r="D11" s="65">
        <v>4</v>
      </c>
      <c r="E11" s="65">
        <v>5</v>
      </c>
      <c r="F11" s="65">
        <v>6</v>
      </c>
      <c r="G11" s="65">
        <v>7</v>
      </c>
      <c r="H11" s="65">
        <v>8</v>
      </c>
      <c r="I11" s="65">
        <v>9</v>
      </c>
      <c r="J11" s="65">
        <v>10</v>
      </c>
      <c r="K11" s="65">
        <v>11</v>
      </c>
      <c r="L11" s="65">
        <v>12</v>
      </c>
      <c r="M11" s="65">
        <v>13</v>
      </c>
      <c r="N11" s="65">
        <v>14</v>
      </c>
      <c r="O11" s="65">
        <v>15</v>
      </c>
      <c r="P11" s="65">
        <v>16</v>
      </c>
    </row>
    <row r="12" spans="1:17" ht="15.75" thickBot="1" x14ac:dyDescent="0.3">
      <c r="A12" s="88">
        <v>1</v>
      </c>
      <c r="B12" s="89" t="s">
        <v>103</v>
      </c>
      <c r="C12" s="90">
        <v>4950.99</v>
      </c>
      <c r="D12" s="91">
        <v>104.54</v>
      </c>
      <c r="E12" s="90">
        <v>175</v>
      </c>
      <c r="F12" s="91">
        <v>2328</v>
      </c>
      <c r="G12" s="90">
        <v>4671.45</v>
      </c>
      <c r="H12" s="92"/>
      <c r="I12" s="102"/>
      <c r="J12" s="92"/>
      <c r="K12" s="92"/>
      <c r="L12" s="102"/>
      <c r="M12" s="92"/>
      <c r="N12" s="92"/>
      <c r="O12" s="91"/>
      <c r="P12" s="93"/>
    </row>
    <row r="13" spans="1:17" ht="15.75" thickBot="1" x14ac:dyDescent="0.3">
      <c r="A13" s="94">
        <v>2</v>
      </c>
      <c r="B13" s="82" t="s">
        <v>104</v>
      </c>
      <c r="C13" s="56">
        <v>3429.28</v>
      </c>
      <c r="D13" s="55">
        <v>106.6</v>
      </c>
      <c r="E13" s="56">
        <v>175</v>
      </c>
      <c r="F13" s="55">
        <v>1264</v>
      </c>
      <c r="G13" s="56">
        <v>3147.68</v>
      </c>
      <c r="H13" s="59"/>
      <c r="I13" s="102"/>
      <c r="J13" s="60"/>
      <c r="K13" s="60"/>
      <c r="L13" s="102"/>
      <c r="M13" s="60"/>
      <c r="N13" s="60"/>
      <c r="O13" s="58"/>
      <c r="P13" s="95"/>
    </row>
    <row r="14" spans="1:17" ht="15.75" thickBot="1" x14ac:dyDescent="0.3">
      <c r="A14" s="94">
        <v>3</v>
      </c>
      <c r="B14" s="38" t="s">
        <v>105</v>
      </c>
      <c r="C14" s="55">
        <v>1017.6</v>
      </c>
      <c r="D14" s="58">
        <v>18.600000000000001</v>
      </c>
      <c r="E14" s="62">
        <v>55</v>
      </c>
      <c r="F14" s="58">
        <v>524</v>
      </c>
      <c r="G14" s="62">
        <v>944</v>
      </c>
      <c r="H14" s="57"/>
      <c r="I14" s="102"/>
      <c r="J14" s="57"/>
      <c r="K14" s="57"/>
      <c r="L14" s="102"/>
      <c r="M14" s="57"/>
      <c r="N14" s="57"/>
      <c r="O14" s="58"/>
      <c r="P14" s="95"/>
    </row>
    <row r="15" spans="1:17" ht="15.75" thickBot="1" x14ac:dyDescent="0.3">
      <c r="A15" s="94">
        <v>4</v>
      </c>
      <c r="B15" s="38" t="s">
        <v>106</v>
      </c>
      <c r="C15" s="55">
        <v>2332.73</v>
      </c>
      <c r="D15" s="58">
        <v>102.8</v>
      </c>
      <c r="E15" s="62">
        <v>175</v>
      </c>
      <c r="F15" s="58">
        <v>1085</v>
      </c>
      <c r="G15" s="62">
        <v>2054.9299999999998</v>
      </c>
      <c r="H15" s="58"/>
      <c r="I15" s="102"/>
      <c r="J15" s="58"/>
      <c r="K15" s="58"/>
      <c r="L15" s="102"/>
      <c r="M15" s="58"/>
      <c r="N15" s="58"/>
      <c r="O15" s="58"/>
      <c r="P15" s="95"/>
    </row>
    <row r="16" spans="1:17" ht="15.75" thickBot="1" x14ac:dyDescent="0.3">
      <c r="A16" s="94">
        <v>5</v>
      </c>
      <c r="B16" s="38" t="s">
        <v>107</v>
      </c>
      <c r="C16" s="55">
        <v>2497.5300000000002</v>
      </c>
      <c r="D16" s="58">
        <v>108.65</v>
      </c>
      <c r="E16" s="62">
        <v>175</v>
      </c>
      <c r="F16" s="58">
        <v>1085</v>
      </c>
      <c r="G16" s="62">
        <v>2213.88</v>
      </c>
      <c r="H16" s="58"/>
      <c r="I16" s="102"/>
      <c r="J16" s="58"/>
      <c r="K16" s="58"/>
      <c r="L16" s="102"/>
      <c r="M16" s="58"/>
      <c r="N16" s="58"/>
      <c r="O16" s="58"/>
      <c r="P16" s="95"/>
    </row>
    <row r="17" spans="1:16" ht="15.75" thickBot="1" x14ac:dyDescent="0.3">
      <c r="A17" s="94">
        <v>6</v>
      </c>
      <c r="B17" s="63" t="s">
        <v>108</v>
      </c>
      <c r="C17" s="55">
        <v>5440.62</v>
      </c>
      <c r="D17" s="63">
        <v>84.3</v>
      </c>
      <c r="E17" s="64">
        <v>55</v>
      </c>
      <c r="F17" s="63">
        <v>2113</v>
      </c>
      <c r="G17" s="64">
        <v>5301.32</v>
      </c>
      <c r="H17" s="58"/>
      <c r="I17" s="102"/>
      <c r="J17" s="58"/>
      <c r="K17" s="58"/>
      <c r="L17" s="102"/>
      <c r="M17" s="58"/>
      <c r="N17" s="58"/>
      <c r="O17" s="58"/>
      <c r="P17" s="95"/>
    </row>
    <row r="18" spans="1:16" ht="15.75" thickBot="1" x14ac:dyDescent="0.3">
      <c r="A18" s="94">
        <v>8</v>
      </c>
      <c r="B18" s="58" t="s">
        <v>113</v>
      </c>
      <c r="C18" s="55">
        <v>1126.72</v>
      </c>
      <c r="D18" s="58">
        <v>67.400000000000006</v>
      </c>
      <c r="E18" s="62">
        <v>175</v>
      </c>
      <c r="F18" s="58">
        <v>386.5</v>
      </c>
      <c r="G18" s="62">
        <v>884.32</v>
      </c>
      <c r="H18" s="58"/>
      <c r="I18" s="102"/>
      <c r="J18" s="58"/>
      <c r="K18" s="58"/>
      <c r="L18" s="102"/>
      <c r="M18" s="58"/>
      <c r="N18" s="58"/>
      <c r="O18" s="58"/>
      <c r="P18" s="95"/>
    </row>
    <row r="19" spans="1:16" ht="15.75" thickBot="1" x14ac:dyDescent="0.3">
      <c r="A19" s="94">
        <v>9</v>
      </c>
      <c r="B19" s="58" t="s">
        <v>109</v>
      </c>
      <c r="C19" s="55">
        <v>1126.72</v>
      </c>
      <c r="D19" s="58">
        <v>67.400000000000006</v>
      </c>
      <c r="E19" s="62">
        <v>175</v>
      </c>
      <c r="F19" s="58">
        <v>386.5</v>
      </c>
      <c r="G19" s="62">
        <v>884.32</v>
      </c>
      <c r="H19" s="58"/>
      <c r="I19" s="102"/>
      <c r="J19" s="58"/>
      <c r="K19" s="58"/>
      <c r="L19" s="102"/>
      <c r="M19" s="58"/>
      <c r="N19" s="58"/>
      <c r="O19" s="58"/>
      <c r="P19" s="95"/>
    </row>
    <row r="20" spans="1:16" s="1" customFormat="1" ht="15.75" thickBot="1" x14ac:dyDescent="0.3">
      <c r="A20" s="94">
        <v>10</v>
      </c>
      <c r="B20" s="58" t="s">
        <v>114</v>
      </c>
      <c r="C20" s="55">
        <v>1126.72</v>
      </c>
      <c r="D20" s="58">
        <v>67.400000000000006</v>
      </c>
      <c r="E20" s="62">
        <v>175</v>
      </c>
      <c r="F20" s="58">
        <v>386.5</v>
      </c>
      <c r="G20" s="62">
        <v>884.32</v>
      </c>
      <c r="H20" s="58"/>
      <c r="I20" s="102"/>
      <c r="J20" s="58"/>
      <c r="K20" s="58"/>
      <c r="L20" s="102"/>
      <c r="M20" s="58"/>
      <c r="N20" s="58"/>
      <c r="O20" s="58"/>
      <c r="P20" s="95"/>
    </row>
    <row r="21" spans="1:16" s="1" customFormat="1" ht="15.75" thickBot="1" x14ac:dyDescent="0.3">
      <c r="A21" s="94">
        <v>7</v>
      </c>
      <c r="B21" s="79" t="s">
        <v>112</v>
      </c>
      <c r="C21" s="101">
        <v>2247.39</v>
      </c>
      <c r="D21" s="81">
        <v>102.6</v>
      </c>
      <c r="E21" s="83">
        <v>175</v>
      </c>
      <c r="F21" s="80">
        <v>1061</v>
      </c>
      <c r="G21" s="81">
        <v>1969.79</v>
      </c>
      <c r="H21" s="58"/>
      <c r="I21" s="102"/>
      <c r="J21" s="58"/>
      <c r="K21" s="58"/>
      <c r="L21" s="102"/>
      <c r="M21" s="58"/>
      <c r="N21" s="58"/>
      <c r="O21" s="58"/>
      <c r="P21" s="95"/>
    </row>
    <row r="22" spans="1:16" s="1" customFormat="1" ht="15.75" thickBot="1" x14ac:dyDescent="0.3">
      <c r="A22" s="96">
        <v>11</v>
      </c>
      <c r="B22" s="97" t="s">
        <v>115</v>
      </c>
      <c r="C22" s="98">
        <v>822.93</v>
      </c>
      <c r="D22" s="97">
        <v>26.4</v>
      </c>
      <c r="E22" s="99">
        <v>55</v>
      </c>
      <c r="F22" s="97">
        <v>364</v>
      </c>
      <c r="G22" s="99">
        <v>741.53</v>
      </c>
      <c r="H22" s="97"/>
      <c r="I22" s="102"/>
      <c r="J22" s="97"/>
      <c r="K22" s="97"/>
      <c r="L22" s="102"/>
      <c r="M22" s="97"/>
      <c r="N22" s="97"/>
      <c r="O22" s="97"/>
      <c r="P22" s="100"/>
    </row>
    <row r="23" spans="1:16" ht="18" customHeight="1" x14ac:dyDescent="0.25">
      <c r="A23" s="85"/>
      <c r="B23" s="85" t="s">
        <v>72</v>
      </c>
      <c r="C23" s="86">
        <v>26119.24</v>
      </c>
      <c r="D23" s="85">
        <f>SUM(D12:D22)</f>
        <v>856.68999999999983</v>
      </c>
      <c r="E23" s="85">
        <f>SUM(E12:E22)</f>
        <v>1565</v>
      </c>
      <c r="F23" s="85" t="s">
        <v>116</v>
      </c>
      <c r="G23" s="87">
        <f>SUM(G12:G22)</f>
        <v>23697.539999999997</v>
      </c>
      <c r="H23" s="55"/>
      <c r="I23" s="56"/>
      <c r="J23" s="55"/>
      <c r="K23" s="55"/>
      <c r="L23" s="62"/>
      <c r="M23" s="55"/>
      <c r="N23" s="55"/>
      <c r="O23" s="55"/>
      <c r="P23" s="55"/>
    </row>
    <row r="24" spans="1:16" ht="17.25" customHeight="1" x14ac:dyDescent="0.25">
      <c r="G24" s="78"/>
    </row>
    <row r="25" spans="1:16" ht="7.5" customHeight="1" x14ac:dyDescent="0.25"/>
    <row r="26" spans="1:16" ht="11.25" customHeight="1" x14ac:dyDescent="0.25"/>
    <row r="27" spans="1:16" x14ac:dyDescent="0.25">
      <c r="G27" s="78"/>
    </row>
  </sheetData>
  <mergeCells count="14">
    <mergeCell ref="A1:P1"/>
    <mergeCell ref="A7:P7"/>
    <mergeCell ref="B9:B10"/>
    <mergeCell ref="F9:G9"/>
    <mergeCell ref="H9:I9"/>
    <mergeCell ref="J9:K9"/>
    <mergeCell ref="L9:M9"/>
    <mergeCell ref="N9:O9"/>
    <mergeCell ref="A9:A10"/>
    <mergeCell ref="A2:P2"/>
    <mergeCell ref="A3:P3"/>
    <mergeCell ref="A4:P4"/>
    <mergeCell ref="A5:P5"/>
    <mergeCell ref="A6:P6"/>
  </mergeCells>
  <pageMargins left="0.39370078740157483" right="0.39370078740157483" top="0.59055118110236215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Layout" topLeftCell="A7" workbookViewId="0">
      <selection activeCell="C24" sqref="C24"/>
    </sheetView>
  </sheetViews>
  <sheetFormatPr defaultRowHeight="15" x14ac:dyDescent="0.25"/>
  <cols>
    <col min="1" max="1" width="5.42578125" customWidth="1"/>
    <col min="2" max="2" width="30.7109375" customWidth="1"/>
    <col min="3" max="3" width="13.28515625" customWidth="1"/>
    <col min="4" max="4" width="9.42578125" customWidth="1"/>
    <col min="7" max="7" width="9.42578125" customWidth="1"/>
    <col min="8" max="8" width="13.140625" customWidth="1"/>
    <col min="9" max="9" width="11.85546875" customWidth="1"/>
    <col min="10" max="10" width="11.7109375" customWidth="1"/>
    <col min="11" max="11" width="11.42578125" customWidth="1"/>
  </cols>
  <sheetData>
    <row r="1" spans="1:11" ht="20.25" x14ac:dyDescent="0.3">
      <c r="A1" s="131" t="s">
        <v>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thickBot="1" x14ac:dyDescent="0.3">
      <c r="A3" s="140" t="s">
        <v>8</v>
      </c>
      <c r="B3" s="140" t="s">
        <v>9</v>
      </c>
      <c r="C3" s="116" t="s">
        <v>10</v>
      </c>
      <c r="D3" s="117"/>
      <c r="E3" s="118" t="s">
        <v>11</v>
      </c>
      <c r="F3" s="118" t="s">
        <v>12</v>
      </c>
      <c r="G3" s="118" t="s">
        <v>13</v>
      </c>
      <c r="H3" s="106" t="s">
        <v>14</v>
      </c>
      <c r="I3" s="120" t="s">
        <v>15</v>
      </c>
      <c r="J3" s="121"/>
      <c r="K3" s="122" t="s">
        <v>16</v>
      </c>
    </row>
    <row r="4" spans="1:11" x14ac:dyDescent="0.25">
      <c r="A4" s="141"/>
      <c r="B4" s="141"/>
      <c r="C4" s="106" t="s">
        <v>22</v>
      </c>
      <c r="D4" s="106" t="s">
        <v>23</v>
      </c>
      <c r="E4" s="119"/>
      <c r="F4" s="119"/>
      <c r="G4" s="119"/>
      <c r="H4" s="107"/>
      <c r="I4" s="106" t="s">
        <v>24</v>
      </c>
      <c r="J4" s="106" t="s">
        <v>25</v>
      </c>
      <c r="K4" s="123"/>
    </row>
    <row r="5" spans="1:11" ht="118.5" customHeight="1" thickBot="1" x14ac:dyDescent="0.3">
      <c r="A5" s="141"/>
      <c r="B5" s="141"/>
      <c r="C5" s="107"/>
      <c r="D5" s="107"/>
      <c r="E5" s="119"/>
      <c r="F5" s="119"/>
      <c r="G5" s="119"/>
      <c r="H5" s="108"/>
      <c r="I5" s="108"/>
      <c r="J5" s="108"/>
      <c r="K5" s="124"/>
    </row>
    <row r="6" spans="1:11" ht="12.75" customHeight="1" thickBot="1" x14ac:dyDescent="0.3">
      <c r="A6" s="142"/>
      <c r="B6" s="142"/>
      <c r="C6" s="107"/>
      <c r="D6" s="107"/>
      <c r="E6" s="119"/>
      <c r="F6" s="119"/>
      <c r="G6" s="119"/>
      <c r="H6" s="7" t="s">
        <v>31</v>
      </c>
      <c r="I6" s="7" t="s">
        <v>31</v>
      </c>
      <c r="J6" s="7" t="s">
        <v>31</v>
      </c>
      <c r="K6" s="7" t="s">
        <v>32</v>
      </c>
    </row>
    <row r="7" spans="1:11" ht="15.75" thickBot="1" x14ac:dyDescent="0.3">
      <c r="A7" s="10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15.75" x14ac:dyDescent="0.25">
      <c r="A8" s="16">
        <v>1</v>
      </c>
      <c r="B8" s="17" t="s">
        <v>74</v>
      </c>
      <c r="C8" s="18">
        <v>1987</v>
      </c>
      <c r="D8" s="18" t="s">
        <v>36</v>
      </c>
      <c r="E8" s="19" t="s">
        <v>37</v>
      </c>
      <c r="F8" s="20">
        <v>5</v>
      </c>
      <c r="G8" s="19">
        <v>11</v>
      </c>
      <c r="H8" s="21">
        <v>7474.3</v>
      </c>
      <c r="I8" s="22">
        <v>6337</v>
      </c>
      <c r="J8" s="21">
        <v>6818.8</v>
      </c>
      <c r="K8" s="19">
        <v>300</v>
      </c>
    </row>
    <row r="9" spans="1:11" ht="15.75" x14ac:dyDescent="0.25">
      <c r="A9" s="36">
        <v>2</v>
      </c>
      <c r="B9" s="30" t="s">
        <v>35</v>
      </c>
      <c r="C9" s="26">
        <v>1982</v>
      </c>
      <c r="D9" s="26" t="s">
        <v>36</v>
      </c>
      <c r="E9" s="31" t="s">
        <v>37</v>
      </c>
      <c r="F9" s="27">
        <v>5</v>
      </c>
      <c r="G9" s="31">
        <v>3</v>
      </c>
      <c r="H9" s="32">
        <v>3920</v>
      </c>
      <c r="I9" s="28">
        <v>3238</v>
      </c>
      <c r="J9" s="32">
        <v>2850.5</v>
      </c>
      <c r="K9" s="31">
        <v>226</v>
      </c>
    </row>
    <row r="10" spans="1:11" ht="15.75" x14ac:dyDescent="0.25">
      <c r="A10" s="16">
        <v>3</v>
      </c>
      <c r="B10" s="30" t="s">
        <v>85</v>
      </c>
      <c r="C10" s="26">
        <v>1996</v>
      </c>
      <c r="D10" s="26" t="s">
        <v>36</v>
      </c>
      <c r="E10" s="31" t="s">
        <v>37</v>
      </c>
      <c r="F10" s="27">
        <v>5</v>
      </c>
      <c r="G10" s="31">
        <v>4</v>
      </c>
      <c r="H10" s="32">
        <v>4065</v>
      </c>
      <c r="I10" s="28">
        <v>3709</v>
      </c>
      <c r="J10" s="32">
        <v>2154</v>
      </c>
      <c r="K10" s="31">
        <v>165</v>
      </c>
    </row>
    <row r="11" spans="1:11" ht="15.75" x14ac:dyDescent="0.25">
      <c r="A11" s="16">
        <v>4</v>
      </c>
      <c r="B11" s="25" t="s">
        <v>43</v>
      </c>
      <c r="C11" s="26">
        <v>1985</v>
      </c>
      <c r="D11" s="26" t="s">
        <v>36</v>
      </c>
      <c r="E11" s="26" t="s">
        <v>37</v>
      </c>
      <c r="F11" s="27">
        <v>2</v>
      </c>
      <c r="G11" s="26">
        <v>2</v>
      </c>
      <c r="H11" s="28">
        <v>567.20000000000005</v>
      </c>
      <c r="I11" s="28">
        <v>521.6</v>
      </c>
      <c r="J11" s="28">
        <v>140</v>
      </c>
      <c r="K11" s="29">
        <v>36</v>
      </c>
    </row>
    <row r="12" spans="1:11" ht="15.75" x14ac:dyDescent="0.25">
      <c r="A12" s="36">
        <v>5</v>
      </c>
      <c r="B12" s="30" t="s">
        <v>45</v>
      </c>
      <c r="C12" s="26">
        <v>1981</v>
      </c>
      <c r="D12" s="26" t="s">
        <v>36</v>
      </c>
      <c r="E12" s="26" t="s">
        <v>41</v>
      </c>
      <c r="F12" s="27">
        <v>5</v>
      </c>
      <c r="G12" s="26">
        <v>6</v>
      </c>
      <c r="H12" s="28">
        <v>4943.2</v>
      </c>
      <c r="I12" s="28">
        <v>4430.2</v>
      </c>
      <c r="J12" s="28">
        <v>3932.5</v>
      </c>
      <c r="K12" s="26">
        <v>243</v>
      </c>
    </row>
    <row r="13" spans="1:11" ht="15.75" x14ac:dyDescent="0.25">
      <c r="A13" s="16">
        <v>6</v>
      </c>
      <c r="B13" s="30" t="s">
        <v>78</v>
      </c>
      <c r="C13" s="26">
        <v>1962</v>
      </c>
      <c r="D13" s="26" t="s">
        <v>36</v>
      </c>
      <c r="E13" s="26" t="s">
        <v>54</v>
      </c>
      <c r="F13" s="27">
        <v>3</v>
      </c>
      <c r="G13" s="26">
        <v>2</v>
      </c>
      <c r="H13" s="28">
        <v>1127.7</v>
      </c>
      <c r="I13" s="28">
        <v>1055.7</v>
      </c>
      <c r="J13" s="28">
        <v>428.3</v>
      </c>
      <c r="K13" s="26">
        <v>28</v>
      </c>
    </row>
    <row r="14" spans="1:11" ht="15.75" x14ac:dyDescent="0.25">
      <c r="A14" s="16">
        <v>7</v>
      </c>
      <c r="B14" s="25" t="s">
        <v>47</v>
      </c>
      <c r="C14" s="26">
        <v>1973</v>
      </c>
      <c r="D14" s="26" t="s">
        <v>36</v>
      </c>
      <c r="E14" s="26" t="s">
        <v>41</v>
      </c>
      <c r="F14" s="27">
        <v>5</v>
      </c>
      <c r="G14" s="26">
        <v>4</v>
      </c>
      <c r="H14" s="28">
        <v>3646</v>
      </c>
      <c r="I14" s="28">
        <v>3344</v>
      </c>
      <c r="J14" s="28">
        <v>1959.8</v>
      </c>
      <c r="K14" s="26">
        <v>187</v>
      </c>
    </row>
    <row r="15" spans="1:11" ht="15.75" x14ac:dyDescent="0.25">
      <c r="A15" s="36">
        <v>8</v>
      </c>
      <c r="B15" s="25" t="s">
        <v>49</v>
      </c>
      <c r="C15" s="26">
        <v>1970</v>
      </c>
      <c r="D15" s="26" t="s">
        <v>36</v>
      </c>
      <c r="E15" s="26" t="s">
        <v>41</v>
      </c>
      <c r="F15" s="27">
        <v>5</v>
      </c>
      <c r="G15" s="26">
        <v>4</v>
      </c>
      <c r="H15" s="28">
        <v>3411.26</v>
      </c>
      <c r="I15" s="28">
        <v>3351.1</v>
      </c>
      <c r="J15" s="28">
        <v>2903</v>
      </c>
      <c r="K15" s="29">
        <v>185</v>
      </c>
    </row>
    <row r="16" spans="1:11" ht="15.75" x14ac:dyDescent="0.25">
      <c r="A16" s="16">
        <v>9</v>
      </c>
      <c r="B16" s="25" t="s">
        <v>53</v>
      </c>
      <c r="C16" s="26">
        <v>1985</v>
      </c>
      <c r="D16" s="26" t="s">
        <v>36</v>
      </c>
      <c r="E16" s="31" t="s">
        <v>54</v>
      </c>
      <c r="F16" s="27">
        <v>5</v>
      </c>
      <c r="G16" s="31">
        <v>6</v>
      </c>
      <c r="H16" s="32">
        <v>5028.2</v>
      </c>
      <c r="I16" s="28">
        <v>4603.2</v>
      </c>
      <c r="J16" s="32">
        <v>3645.9</v>
      </c>
      <c r="K16" s="31">
        <v>307</v>
      </c>
    </row>
    <row r="17" spans="1:11" ht="15.75" x14ac:dyDescent="0.25">
      <c r="A17" s="16">
        <v>10</v>
      </c>
      <c r="B17" s="25" t="s">
        <v>56</v>
      </c>
      <c r="C17" s="26">
        <v>1975</v>
      </c>
      <c r="D17" s="26" t="s">
        <v>36</v>
      </c>
      <c r="E17" s="26" t="s">
        <v>41</v>
      </c>
      <c r="F17" s="27">
        <v>5</v>
      </c>
      <c r="G17" s="26">
        <v>6</v>
      </c>
      <c r="H17" s="28">
        <v>4893</v>
      </c>
      <c r="I17" s="28">
        <v>4501.7</v>
      </c>
      <c r="J17" s="28">
        <v>2755.5</v>
      </c>
      <c r="K17" s="29">
        <v>236</v>
      </c>
    </row>
    <row r="18" spans="1:11" ht="15.75" x14ac:dyDescent="0.25">
      <c r="A18" s="36">
        <v>11</v>
      </c>
      <c r="B18" s="25" t="s">
        <v>81</v>
      </c>
      <c r="C18" s="40">
        <v>1985</v>
      </c>
      <c r="D18" s="26" t="s">
        <v>36</v>
      </c>
      <c r="E18" s="26" t="s">
        <v>41</v>
      </c>
      <c r="F18" s="39">
        <v>9</v>
      </c>
      <c r="G18" s="26">
        <v>7</v>
      </c>
      <c r="H18" s="28">
        <v>14178</v>
      </c>
      <c r="I18" s="28">
        <v>11181</v>
      </c>
      <c r="J18" s="28">
        <v>5512.3</v>
      </c>
      <c r="K18" s="29">
        <v>621</v>
      </c>
    </row>
    <row r="19" spans="1:11" ht="15.75" x14ac:dyDescent="0.25">
      <c r="A19" s="16">
        <v>12</v>
      </c>
      <c r="B19" s="25" t="s">
        <v>80</v>
      </c>
      <c r="C19" s="26">
        <v>1989</v>
      </c>
      <c r="D19" s="26" t="s">
        <v>36</v>
      </c>
      <c r="E19" s="26" t="s">
        <v>41</v>
      </c>
      <c r="F19" s="27">
        <v>5</v>
      </c>
      <c r="G19" s="26">
        <v>4</v>
      </c>
      <c r="H19" s="28">
        <v>3556.9</v>
      </c>
      <c r="I19" s="28">
        <v>3156.9</v>
      </c>
      <c r="J19" s="28">
        <v>1605</v>
      </c>
      <c r="K19" s="29">
        <v>183</v>
      </c>
    </row>
    <row r="20" spans="1:11" ht="15.75" x14ac:dyDescent="0.25">
      <c r="A20" s="16">
        <v>13</v>
      </c>
      <c r="B20" s="30" t="s">
        <v>58</v>
      </c>
      <c r="C20" s="26">
        <v>1964</v>
      </c>
      <c r="D20" s="26" t="s">
        <v>36</v>
      </c>
      <c r="E20" s="26" t="s">
        <v>59</v>
      </c>
      <c r="F20" s="27">
        <v>5</v>
      </c>
      <c r="G20" s="26">
        <v>3</v>
      </c>
      <c r="H20" s="28">
        <v>3244.4</v>
      </c>
      <c r="I20" s="28">
        <v>2984.4</v>
      </c>
      <c r="J20" s="28">
        <v>2766.1</v>
      </c>
      <c r="K20" s="26">
        <v>145</v>
      </c>
    </row>
    <row r="21" spans="1:11" ht="15.75" x14ac:dyDescent="0.25">
      <c r="A21" s="36">
        <v>14</v>
      </c>
      <c r="B21" s="30" t="s">
        <v>61</v>
      </c>
      <c r="C21" s="26">
        <v>1965</v>
      </c>
      <c r="D21" s="26" t="s">
        <v>36</v>
      </c>
      <c r="E21" s="26" t="s">
        <v>41</v>
      </c>
      <c r="F21" s="27">
        <v>5</v>
      </c>
      <c r="G21" s="26">
        <v>3</v>
      </c>
      <c r="H21" s="28">
        <v>3170.5</v>
      </c>
      <c r="I21" s="28">
        <v>2985.5</v>
      </c>
      <c r="J21" s="28">
        <v>2641.5</v>
      </c>
      <c r="K21" s="26">
        <v>141</v>
      </c>
    </row>
    <row r="22" spans="1:11" ht="15.75" x14ac:dyDescent="0.25">
      <c r="A22" s="16">
        <v>15</v>
      </c>
      <c r="B22" s="30" t="s">
        <v>63</v>
      </c>
      <c r="C22" s="26">
        <v>1963</v>
      </c>
      <c r="D22" s="26" t="s">
        <v>36</v>
      </c>
      <c r="E22" s="26" t="s">
        <v>37</v>
      </c>
      <c r="F22" s="27">
        <v>4</v>
      </c>
      <c r="G22" s="26">
        <v>2</v>
      </c>
      <c r="H22" s="28">
        <v>2151</v>
      </c>
      <c r="I22" s="28">
        <v>2064.9</v>
      </c>
      <c r="J22" s="28">
        <v>412.2</v>
      </c>
      <c r="K22" s="26">
        <v>183</v>
      </c>
    </row>
    <row r="23" spans="1:11" ht="15.75" x14ac:dyDescent="0.25">
      <c r="A23" s="16">
        <v>16</v>
      </c>
      <c r="B23" s="30" t="s">
        <v>65</v>
      </c>
      <c r="C23" s="26">
        <v>1976</v>
      </c>
      <c r="D23" s="26" t="s">
        <v>36</v>
      </c>
      <c r="E23" s="31" t="s">
        <v>37</v>
      </c>
      <c r="F23" s="27">
        <v>5</v>
      </c>
      <c r="G23" s="31">
        <v>1</v>
      </c>
      <c r="H23" s="32">
        <v>1201</v>
      </c>
      <c r="I23" s="28">
        <v>1059</v>
      </c>
      <c r="J23" s="32">
        <v>1059</v>
      </c>
      <c r="K23" s="31">
        <v>50</v>
      </c>
    </row>
    <row r="24" spans="1:11" ht="15.75" x14ac:dyDescent="0.25">
      <c r="A24" s="36">
        <v>17</v>
      </c>
      <c r="B24" s="30" t="s">
        <v>66</v>
      </c>
      <c r="C24" s="26">
        <v>1976</v>
      </c>
      <c r="D24" s="26" t="s">
        <v>36</v>
      </c>
      <c r="E24" s="31" t="s">
        <v>37</v>
      </c>
      <c r="F24" s="27">
        <v>5</v>
      </c>
      <c r="G24" s="31">
        <v>1</v>
      </c>
      <c r="H24" s="32">
        <v>1189.0999999999999</v>
      </c>
      <c r="I24" s="28">
        <v>1046.0999999999999</v>
      </c>
      <c r="J24" s="32">
        <v>1046.0999999999999</v>
      </c>
      <c r="K24" s="31">
        <v>64</v>
      </c>
    </row>
    <row r="25" spans="1:11" ht="15.75" x14ac:dyDescent="0.25">
      <c r="A25" s="16">
        <v>18</v>
      </c>
      <c r="B25" s="30" t="s">
        <v>82</v>
      </c>
      <c r="C25" s="26">
        <v>1999</v>
      </c>
      <c r="D25" s="26" t="s">
        <v>36</v>
      </c>
      <c r="E25" s="31" t="s">
        <v>41</v>
      </c>
      <c r="F25" s="27">
        <v>9</v>
      </c>
      <c r="G25" s="31">
        <v>3</v>
      </c>
      <c r="H25" s="32">
        <v>4741.8</v>
      </c>
      <c r="I25" s="28">
        <v>4305.8</v>
      </c>
      <c r="J25" s="32">
        <v>2443.1</v>
      </c>
      <c r="K25" s="31">
        <v>210</v>
      </c>
    </row>
    <row r="26" spans="1:11" ht="15.75" x14ac:dyDescent="0.25">
      <c r="A26" s="16">
        <v>19</v>
      </c>
      <c r="B26" s="25" t="s">
        <v>68</v>
      </c>
      <c r="C26" s="26">
        <v>1989</v>
      </c>
      <c r="D26" s="26" t="s">
        <v>36</v>
      </c>
      <c r="E26" s="26" t="s">
        <v>54</v>
      </c>
      <c r="F26" s="27">
        <v>5</v>
      </c>
      <c r="G26" s="26">
        <v>4</v>
      </c>
      <c r="H26" s="28">
        <v>3057</v>
      </c>
      <c r="I26" s="28">
        <v>2727</v>
      </c>
      <c r="J26" s="28">
        <v>1469.3</v>
      </c>
      <c r="K26" s="29">
        <v>132</v>
      </c>
    </row>
    <row r="27" spans="1:11" ht="15.75" x14ac:dyDescent="0.25">
      <c r="A27" s="16">
        <v>20</v>
      </c>
      <c r="B27" s="25" t="s">
        <v>86</v>
      </c>
      <c r="C27" s="26">
        <v>1976</v>
      </c>
      <c r="D27" s="26" t="s">
        <v>36</v>
      </c>
      <c r="E27" s="26" t="s">
        <v>41</v>
      </c>
      <c r="F27" s="27">
        <v>5</v>
      </c>
      <c r="G27" s="26">
        <v>8</v>
      </c>
      <c r="H27" s="28">
        <v>7127</v>
      </c>
      <c r="I27" s="28">
        <v>6787</v>
      </c>
      <c r="J27" s="28">
        <v>3590.4</v>
      </c>
      <c r="K27" s="29">
        <v>328</v>
      </c>
    </row>
    <row r="28" spans="1:11" ht="15.75" x14ac:dyDescent="0.25">
      <c r="A28" s="36" t="s">
        <v>84</v>
      </c>
      <c r="B28" s="33" t="s">
        <v>72</v>
      </c>
      <c r="C28" s="34" t="s">
        <v>73</v>
      </c>
      <c r="D28" s="34" t="s">
        <v>73</v>
      </c>
      <c r="E28" s="34" t="s">
        <v>73</v>
      </c>
      <c r="F28" s="34" t="s">
        <v>73</v>
      </c>
      <c r="G28" s="34" t="s">
        <v>73</v>
      </c>
      <c r="H28" s="35">
        <f>SUM(H8:H27)</f>
        <v>82692.560000000012</v>
      </c>
      <c r="I28" s="35">
        <f>SUM(I8:I27)</f>
        <v>73389.100000000006</v>
      </c>
      <c r="J28" s="35">
        <f>SUM(J8:J27)</f>
        <v>50133.299999999996</v>
      </c>
      <c r="K28" s="34">
        <f>SUM(K8:K27)</f>
        <v>3970</v>
      </c>
    </row>
  </sheetData>
  <mergeCells count="14">
    <mergeCell ref="C4:C6"/>
    <mergeCell ref="D4:D6"/>
    <mergeCell ref="I4:I5"/>
    <mergeCell ref="J4:J5"/>
    <mergeCell ref="A1:K1"/>
    <mergeCell ref="A3:A6"/>
    <mergeCell ref="B3:B6"/>
    <mergeCell ref="C3:D3"/>
    <mergeCell ref="E3:E6"/>
    <mergeCell ref="F3:F6"/>
    <mergeCell ref="G3:G6"/>
    <mergeCell ref="H3:H5"/>
    <mergeCell ref="I3:J3"/>
    <mergeCell ref="K3:K5"/>
  </mergeCells>
  <pageMargins left="0.39370078740157483" right="0.39370078740157483" top="0.5905511811023621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2014-12-02T14:19:02Z</cp:lastPrinted>
  <dcterms:created xsi:type="dcterms:W3CDTF">2011-05-18T10:40:50Z</dcterms:created>
  <dcterms:modified xsi:type="dcterms:W3CDTF">2014-12-03T06:26:26Z</dcterms:modified>
</cp:coreProperties>
</file>